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F:\2026.08\KLZBSP202608140002-轻商CKD SKD招标项目\1-招标文件\"/>
    </mc:Choice>
  </mc:AlternateContent>
  <xr:revisionPtr revIDLastSave="0" documentId="13_ncr:1_{94444047-75DE-473C-9E96-FE06F28ED961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总表" sheetId="7" r:id="rId1"/>
    <sheet name="表A-仓储分项报价" sheetId="1" r:id="rId2"/>
    <sheet name="表B-作业管理分项报价" sheetId="3" r:id="rId3"/>
    <sheet name="表C-运输分项报价" sheetId="4" r:id="rId4"/>
    <sheet name="表D-人工分项报价" sheetId="6" r:id="rId5"/>
    <sheet name="表E-包材分项报价" sheetId="5" r:id="rId6"/>
  </sheets>
  <definedNames>
    <definedName name="OLE_LINK25" localSheetId="1">'表A-仓储分项报价'!$A$1</definedName>
    <definedName name="OLE_LINK25" localSheetId="2">'表B-作业管理分项报价'!$A$1</definedName>
    <definedName name="OLE_LINK25" localSheetId="3">'表C-运输分项报价'!$A$1</definedName>
    <definedName name="OLE_LINK25" localSheetId="4">'表D-人工分项报价'!$A$1</definedName>
  </definedNames>
  <calcPr calcId="181029"/>
</workbook>
</file>

<file path=xl/calcChain.xml><?xml version="1.0" encoding="utf-8"?>
<calcChain xmlns="http://schemas.openxmlformats.org/spreadsheetml/2006/main">
  <c r="G113" i="5" l="1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G105" i="5"/>
  <c r="H105" i="5" s="1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86" i="5"/>
  <c r="H86" i="5" s="1"/>
  <c r="G85" i="5"/>
  <c r="H85" i="5" s="1"/>
  <c r="G84" i="5"/>
  <c r="H84" i="5" s="1"/>
  <c r="G83" i="5"/>
  <c r="H83" i="5" s="1"/>
  <c r="G82" i="5"/>
  <c r="H82" i="5" s="1"/>
  <c r="G81" i="5"/>
  <c r="H81" i="5" s="1"/>
  <c r="G80" i="5"/>
  <c r="H80" i="5" s="1"/>
  <c r="G79" i="5"/>
  <c r="H79" i="5" s="1"/>
  <c r="G78" i="5"/>
  <c r="H78" i="5" s="1"/>
  <c r="G77" i="5"/>
  <c r="H77" i="5" s="1"/>
  <c r="G76" i="5"/>
  <c r="H76" i="5" s="1"/>
  <c r="G75" i="5"/>
  <c r="H75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G61" i="5"/>
  <c r="H61" i="5" s="1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E28" i="6"/>
  <c r="F28" i="6" s="1"/>
  <c r="E27" i="6"/>
  <c r="F27" i="6" s="1"/>
  <c r="E26" i="6"/>
  <c r="F26" i="6" s="1"/>
  <c r="E25" i="6"/>
  <c r="F25" i="6" s="1"/>
  <c r="E19" i="6"/>
  <c r="F19" i="6" s="1"/>
  <c r="F18" i="6"/>
  <c r="E18" i="6"/>
  <c r="E17" i="6"/>
  <c r="F17" i="6" s="1"/>
  <c r="E16" i="6"/>
  <c r="F16" i="6" s="1"/>
  <c r="E15" i="6"/>
  <c r="F15" i="6" s="1"/>
  <c r="E18" i="4"/>
  <c r="E17" i="4"/>
  <c r="D17" i="4"/>
  <c r="E12" i="4"/>
  <c r="E11" i="4"/>
  <c r="D11" i="4"/>
  <c r="E22" i="3"/>
  <c r="E21" i="3"/>
  <c r="D21" i="3"/>
  <c r="E16" i="3"/>
  <c r="E15" i="3"/>
  <c r="D15" i="3"/>
  <c r="E14" i="3"/>
  <c r="D14" i="3"/>
  <c r="E18" i="1"/>
  <c r="F18" i="1" s="1"/>
  <c r="F19" i="1" s="1"/>
  <c r="D13" i="7" s="1"/>
  <c r="E13" i="7" s="1"/>
  <c r="F12" i="1"/>
  <c r="E12" i="1"/>
  <c r="E11" i="1"/>
  <c r="F11" i="1" s="1"/>
  <c r="F13" i="1" s="1"/>
  <c r="D3" i="7" s="1"/>
  <c r="E3" i="7" s="1"/>
  <c r="C11" i="1"/>
  <c r="E15" i="7"/>
  <c r="D15" i="7"/>
  <c r="E14" i="7"/>
  <c r="D14" i="7"/>
  <c r="E5" i="7"/>
  <c r="D5" i="7"/>
  <c r="E4" i="7"/>
  <c r="D4" i="7"/>
  <c r="H72" i="5" l="1"/>
  <c r="H114" i="5"/>
  <c r="D17" i="7" s="1"/>
  <c r="E17" i="7" s="1"/>
  <c r="H87" i="5"/>
  <c r="F29" i="6"/>
  <c r="D16" i="7" s="1"/>
  <c r="F20" i="6"/>
  <c r="D6" i="7" s="1"/>
  <c r="E6" i="7"/>
  <c r="D7" i="7" l="1"/>
  <c r="E7" i="7" s="1"/>
  <c r="E8" i="7" s="1"/>
  <c r="D20" i="7" s="1"/>
  <c r="D18" i="7"/>
  <c r="E16" i="7"/>
  <c r="E18" i="7" s="1"/>
  <c r="D8" i="7" l="1"/>
</calcChain>
</file>

<file path=xl/sharedStrings.xml><?xml version="1.0" encoding="utf-8"?>
<sst xmlns="http://schemas.openxmlformats.org/spreadsheetml/2006/main" count="635" uniqueCount="302">
  <si>
    <t>序号</t>
  </si>
  <si>
    <t>分项名称</t>
  </si>
  <si>
    <r>
      <rPr>
        <b/>
        <sz val="11"/>
        <rFont val="等线"/>
        <family val="3"/>
        <charset val="134"/>
        <scheme val="minor"/>
      </rPr>
      <t xml:space="preserve">金额
</t>
    </r>
    <r>
      <rPr>
        <b/>
        <sz val="9"/>
        <rFont val="等线"/>
        <family val="3"/>
        <charset val="134"/>
        <scheme val="minor"/>
      </rPr>
      <t>（元，不含税，2位有效小数）</t>
    </r>
  </si>
  <si>
    <r>
      <rPr>
        <b/>
        <sz val="11"/>
        <color theme="1"/>
        <rFont val="等线"/>
        <family val="3"/>
        <charset val="134"/>
        <scheme val="minor"/>
      </rPr>
      <t xml:space="preserve">金额
</t>
    </r>
    <r>
      <rPr>
        <b/>
        <sz val="9"/>
        <color theme="1"/>
        <rFont val="等线"/>
        <family val="3"/>
        <charset val="134"/>
        <scheme val="minor"/>
      </rPr>
      <t>（元，含税，2位有效小数）</t>
    </r>
  </si>
  <si>
    <t>备注</t>
  </si>
  <si>
    <t>表A-1</t>
  </si>
  <si>
    <t>仓储费</t>
  </si>
  <si>
    <t>费率13%</t>
  </si>
  <si>
    <t>表B-1</t>
  </si>
  <si>
    <t>作业管理费</t>
  </si>
  <si>
    <t>表C-1</t>
  </si>
  <si>
    <t>运输费</t>
  </si>
  <si>
    <t>表D-1</t>
  </si>
  <si>
    <t>人工费</t>
  </si>
  <si>
    <t>表E-1</t>
  </si>
  <si>
    <t>包材费</t>
  </si>
  <si>
    <t>总计T1</t>
  </si>
  <si>
    <t>表A-2</t>
  </si>
  <si>
    <t>表B-2</t>
  </si>
  <si>
    <t>表C-2</t>
  </si>
  <si>
    <t>表D-2</t>
  </si>
  <si>
    <t>表E-2</t>
  </si>
  <si>
    <t>总计T2</t>
  </si>
  <si>
    <r>
      <rPr>
        <b/>
        <sz val="14"/>
        <color theme="1"/>
        <rFont val="等线"/>
        <family val="3"/>
        <charset val="134"/>
        <scheme val="minor"/>
      </rPr>
      <t>项目总价T</t>
    </r>
    <r>
      <rPr>
        <sz val="11"/>
        <color theme="1"/>
        <rFont val="等线"/>
        <family val="3"/>
        <charset val="134"/>
        <scheme val="minor"/>
      </rPr>
      <t xml:space="preserve">
T=T1*80%+T2*20%
（元，含税，2位有效小数）</t>
    </r>
  </si>
  <si>
    <t>表A-仓储分项报价</t>
  </si>
  <si>
    <t>序</t>
  </si>
  <si>
    <t>规格</t>
  </si>
  <si>
    <t>单位</t>
  </si>
  <si>
    <t>报价价格</t>
  </si>
  <si>
    <r>
      <t>(元，</t>
    </r>
    <r>
      <rPr>
        <b/>
        <sz val="9"/>
        <color rgb="FFFF0000"/>
        <rFont val="等线"/>
        <family val="3"/>
        <charset val="134"/>
      </rPr>
      <t>不含税</t>
    </r>
    <r>
      <rPr>
        <b/>
        <sz val="9"/>
        <color rgb="FF0000FF"/>
        <rFont val="等线"/>
        <family val="3"/>
        <charset val="134"/>
      </rPr>
      <t>，2位有效小数)</t>
    </r>
  </si>
  <si>
    <t>A-1</t>
  </si>
  <si>
    <t>仓储费细项</t>
  </si>
  <si>
    <t>室内平置场地</t>
  </si>
  <si>
    <t>元/平方米*天</t>
  </si>
  <si>
    <t>表A-1  CKD作业模式-仓储费报价</t>
  </si>
  <si>
    <t>细项名称</t>
  </si>
  <si>
    <r>
      <rPr>
        <b/>
        <sz val="11"/>
        <rFont val="等线"/>
        <family val="3"/>
        <charset val="134"/>
      </rPr>
      <t>评标模拟CKD仓储场地面积(M</t>
    </r>
    <r>
      <rPr>
        <b/>
        <vertAlign val="superscript"/>
        <sz val="11"/>
        <rFont val="等线"/>
        <family val="3"/>
        <charset val="134"/>
      </rPr>
      <t>2</t>
    </r>
    <r>
      <rPr>
        <b/>
        <sz val="11"/>
        <rFont val="等线"/>
        <family val="3"/>
        <charset val="134"/>
      </rPr>
      <t>)</t>
    </r>
  </si>
  <si>
    <t>CKD仓储计费天数</t>
  </si>
  <si>
    <t>单价</t>
  </si>
  <si>
    <t>分项金额</t>
  </si>
  <si>
    <r>
      <t>（元/㎡*天，</t>
    </r>
    <r>
      <rPr>
        <b/>
        <sz val="9"/>
        <color rgb="FFFF0000"/>
        <rFont val="等线"/>
        <family val="3"/>
        <charset val="134"/>
      </rPr>
      <t>不含税，</t>
    </r>
    <r>
      <rPr>
        <b/>
        <sz val="9"/>
        <color rgb="FF0000FF"/>
        <rFont val="等线"/>
        <family val="3"/>
        <charset val="134"/>
      </rPr>
      <t>2位有效小数）</t>
    </r>
  </si>
  <si>
    <r>
      <t>（元，</t>
    </r>
    <r>
      <rPr>
        <b/>
        <sz val="9"/>
        <color rgb="FFFF0000"/>
        <rFont val="等线"/>
        <family val="3"/>
        <charset val="134"/>
      </rPr>
      <t>不含税</t>
    </r>
    <r>
      <rPr>
        <b/>
        <sz val="9"/>
        <color rgb="FF0000FF"/>
        <rFont val="等线"/>
        <family val="3"/>
        <charset val="134"/>
      </rPr>
      <t>，2位有效小数）</t>
    </r>
  </si>
  <si>
    <t>仓储计算模板-CKD</t>
  </si>
  <si>
    <t>整车订单-仓储费</t>
  </si>
  <si>
    <t>CKD</t>
  </si>
  <si>
    <t>A-D票配件-仓储费</t>
  </si>
  <si>
    <t>CKD仓储费合计</t>
  </si>
  <si>
    <t>表A-2  SKD作业模式-仓储费报价</t>
  </si>
  <si>
    <t>评标模拟SKD仓储场地面积(M2)</t>
  </si>
  <si>
    <t>KD仓储计费天数</t>
  </si>
  <si>
    <r>
      <t>（元/㎡*天，</t>
    </r>
    <r>
      <rPr>
        <b/>
        <sz val="9"/>
        <color rgb="FFFF0000"/>
        <rFont val="等线"/>
        <family val="3"/>
        <charset val="134"/>
      </rPr>
      <t>不含税</t>
    </r>
    <r>
      <rPr>
        <b/>
        <sz val="9"/>
        <color rgb="FF0000FF"/>
        <rFont val="等线"/>
        <family val="3"/>
        <charset val="134"/>
      </rPr>
      <t>，2位有效小数）</t>
    </r>
  </si>
  <si>
    <t>仓储计算模板-SKD</t>
  </si>
  <si>
    <t>SKD</t>
  </si>
  <si>
    <t>SKD仓储费合计</t>
  </si>
  <si>
    <t>表B-作业管理分项报价</t>
  </si>
  <si>
    <t>B-1</t>
  </si>
  <si>
    <t>作业管理</t>
  </si>
  <si>
    <t>N≤20台</t>
  </si>
  <si>
    <t>元/项数*台</t>
  </si>
  <si>
    <t>批次管理费总额=单价*项数*N
(N一般指以同一船货为单位的订单车辆台数；如甲方要求乙方分批次作业，则N为每批次作业车辆台数)</t>
  </si>
  <si>
    <t>B-2</t>
  </si>
  <si>
    <t>20＜N≤40台</t>
  </si>
  <si>
    <t>B-3</t>
  </si>
  <si>
    <t>40＜N≤60台</t>
  </si>
  <si>
    <t>B-4</t>
  </si>
  <si>
    <t>N＞60台</t>
  </si>
  <si>
    <t>表B-1  CKD作业模式-作业管理费报价</t>
  </si>
  <si>
    <t>评标模拟CKD零件总数</t>
  </si>
  <si>
    <r>
      <t>（元/项，</t>
    </r>
    <r>
      <rPr>
        <b/>
        <sz val="9"/>
        <color rgb="FFFF0000"/>
        <rFont val="等线"/>
        <family val="3"/>
        <charset val="134"/>
      </rPr>
      <t>不含税</t>
    </r>
    <r>
      <rPr>
        <b/>
        <sz val="9"/>
        <color rgb="FF0000FF"/>
        <rFont val="等线"/>
        <family val="3"/>
        <charset val="134"/>
      </rPr>
      <t>，2位有效小数）</t>
    </r>
  </si>
  <si>
    <t>作业管理计算模板-CKD</t>
  </si>
  <si>
    <t>整车订单-作业管理费</t>
  </si>
  <si>
    <t>A-D票配件-作业管理费</t>
  </si>
  <si>
    <t>CKD作业管理费合计</t>
  </si>
  <si>
    <t>表B-2  SKD作业模式-作业管理费报价</t>
  </si>
  <si>
    <t>评标模拟SKD总零件项数</t>
  </si>
  <si>
    <t>作业管理计算模板-SKD</t>
  </si>
  <si>
    <t>SKD作业管理费合计</t>
  </si>
  <si>
    <t>表C-运输分项报价</t>
  </si>
  <si>
    <t>C-1</t>
  </si>
  <si>
    <t>运输</t>
  </si>
  <si>
    <t>6米及以上轻卡</t>
  </si>
  <si>
    <t>元/车</t>
  </si>
  <si>
    <t>至金龙仓库提货/CKD库送货至金龙</t>
  </si>
  <si>
    <t>表C-1  CKD作业模式-运输费报价</t>
  </si>
  <si>
    <t>评标模拟CKD运输总趟数</t>
  </si>
  <si>
    <r>
      <t>（元/趟，</t>
    </r>
    <r>
      <rPr>
        <b/>
        <sz val="9"/>
        <color rgb="FFFF0000"/>
        <rFont val="等线"/>
        <family val="3"/>
        <charset val="134"/>
      </rPr>
      <t>不含税</t>
    </r>
    <r>
      <rPr>
        <b/>
        <sz val="9"/>
        <color rgb="FF0000FF"/>
        <rFont val="等线"/>
        <family val="3"/>
        <charset val="134"/>
      </rPr>
      <t>，2位有效小数）</t>
    </r>
  </si>
  <si>
    <t>运输计算模板-CKD</t>
  </si>
  <si>
    <t>CKD运输费合计</t>
  </si>
  <si>
    <t>表C-2  SKD作业模式-运输费报价</t>
  </si>
  <si>
    <t>评标模拟SKD运输总趟数</t>
  </si>
  <si>
    <t>运输计算模板-SKD</t>
  </si>
  <si>
    <t>SKD运输费合计</t>
  </si>
  <si>
    <t>表D-人工分项报价</t>
  </si>
  <si>
    <r>
      <t>(元，</t>
    </r>
    <r>
      <rPr>
        <b/>
        <sz val="9"/>
        <color rgb="FFFF0000"/>
        <rFont val="宋体"/>
        <family val="3"/>
        <charset val="134"/>
      </rPr>
      <t>不含税</t>
    </r>
    <r>
      <rPr>
        <b/>
        <sz val="9"/>
        <color rgb="FF0000FF"/>
        <rFont val="宋体"/>
        <family val="3"/>
        <charset val="134"/>
      </rPr>
      <t>，2位有效小数)</t>
    </r>
  </si>
  <si>
    <t>D-1-1</t>
  </si>
  <si>
    <t>人工装柜</t>
  </si>
  <si>
    <t>40HQ装柜</t>
  </si>
  <si>
    <t>元/柜</t>
  </si>
  <si>
    <t>D-1-2</t>
  </si>
  <si>
    <t>20GP装柜</t>
  </si>
  <si>
    <t>D-2-1</t>
  </si>
  <si>
    <t>人工固定</t>
  </si>
  <si>
    <t>装柜加固人工-40HQ（车身）</t>
  </si>
  <si>
    <t>特指SKD车身装柜，柜内固定、绑扎</t>
  </si>
  <si>
    <t>D-2-2</t>
  </si>
  <si>
    <t>装柜加固人工-40HQ</t>
  </si>
  <si>
    <t>一般配件柜，柜内固定、绑扎</t>
  </si>
  <si>
    <t>D-2-3</t>
  </si>
  <si>
    <t>装柜加固人工-20GP</t>
  </si>
  <si>
    <t>D-3-1</t>
  </si>
  <si>
    <t>叠架</t>
  </si>
  <si>
    <t>叠架费</t>
  </si>
  <si>
    <t>元/台</t>
  </si>
  <si>
    <t>特指SKD车身由生产线下线落架、转移至指定存放地点，车身与工装绑扎固定</t>
  </si>
  <si>
    <t>表D-1  CKD作业模式-人工费报价</t>
  </si>
  <si>
    <t>评标模拟CKD总装柜数</t>
  </si>
  <si>
    <t>数量</t>
  </si>
  <si>
    <r>
      <t>（元/柜，</t>
    </r>
    <r>
      <rPr>
        <b/>
        <sz val="9"/>
        <color rgb="FFFF0000"/>
        <rFont val="等线"/>
        <family val="3"/>
        <charset val="134"/>
      </rPr>
      <t>不含税</t>
    </r>
    <r>
      <rPr>
        <b/>
        <sz val="9"/>
        <color rgb="FF0000FF"/>
        <rFont val="等线"/>
        <family val="3"/>
        <charset val="134"/>
      </rPr>
      <t>，2位有效小数）</t>
    </r>
  </si>
  <si>
    <t>人工计算模板-CKD</t>
  </si>
  <si>
    <t>整车订单-装柜费</t>
  </si>
  <si>
    <t>40HQ</t>
  </si>
  <si>
    <t>A-D票配件-装柜费</t>
  </si>
  <si>
    <t>整车订单-装柜加固费</t>
  </si>
  <si>
    <t>40HQ（车身）</t>
  </si>
  <si>
    <t>A-D票配件-装柜加固费</t>
  </si>
  <si>
    <t>CKD人工费合计</t>
  </si>
  <si>
    <t>表D-2  SKD作业模式-运输费报价</t>
  </si>
  <si>
    <t>评标模拟SKD总装柜数</t>
  </si>
  <si>
    <t>人工计算模板-SKD</t>
  </si>
  <si>
    <t>装柜费</t>
  </si>
  <si>
    <t>装柜加固费</t>
  </si>
  <si>
    <t>叠加费</t>
  </si>
  <si>
    <t>/</t>
  </si>
  <si>
    <t>SKD人工费合计</t>
  </si>
  <si>
    <t>表E-包材分项报价</t>
  </si>
  <si>
    <t>E-1-1</t>
  </si>
  <si>
    <t>木质材料
（胶合板/原木）</t>
  </si>
  <si>
    <t>车身钣金件密封式包装</t>
  </si>
  <si>
    <t>胶合板复合包装</t>
  </si>
  <si>
    <t>元/立方米</t>
  </si>
  <si>
    <t>E-1-2-1</t>
  </si>
  <si>
    <t>非标胶合板箱
(尺寸按客户要求制作)</t>
  </si>
  <si>
    <t>胶合板(8MM)</t>
  </si>
  <si>
    <t>元/平方米</t>
  </si>
  <si>
    <t>包含物料装箱人工,出具木箱的包装性能检测报告(商检费)等。</t>
  </si>
  <si>
    <t>E-1-2-2</t>
  </si>
  <si>
    <t>胶合板(10MM)</t>
  </si>
  <si>
    <t>E-1-2-3</t>
  </si>
  <si>
    <t>胶合板(27MM)</t>
  </si>
  <si>
    <t>E-1-3-1</t>
  </si>
  <si>
    <t>木托盘式底座</t>
  </si>
  <si>
    <t>122*122cm</t>
  </si>
  <si>
    <t>元/个</t>
  </si>
  <si>
    <t>非标部分以最接近标准的规格加成面积计算</t>
  </si>
  <si>
    <t>E-1-3-2</t>
  </si>
  <si>
    <t>228*122cm</t>
  </si>
  <si>
    <t>E-1-4</t>
  </si>
  <si>
    <t>胶合板木压条</t>
  </si>
  <si>
    <t>100*8*2.5CM</t>
  </si>
  <si>
    <t>元/根</t>
  </si>
  <si>
    <t>尺寸长&gt;60CM，宽度&gt;5CM的均视作与标准尺寸的木压条同样的计价；</t>
  </si>
  <si>
    <t>E-1-5</t>
  </si>
  <si>
    <t>三角木</t>
  </si>
  <si>
    <t>E-1-6-1</t>
  </si>
  <si>
    <t>出口熏蒸</t>
  </si>
  <si>
    <t>车身木箱20-40立方/个</t>
  </si>
  <si>
    <t>E-1-6-2</t>
  </si>
  <si>
    <t>非标木箱0.5-3立方/个</t>
  </si>
  <si>
    <t>E-2-1</t>
  </si>
  <si>
    <t>钢铁质材料</t>
  </si>
  <si>
    <t>钢带(含带扣)</t>
  </si>
  <si>
    <t>1.6CM宽度</t>
  </si>
  <si>
    <t>元/KG</t>
  </si>
  <si>
    <t>E-2-2</t>
  </si>
  <si>
    <t>铁丝</t>
  </si>
  <si>
    <t>14#</t>
  </si>
  <si>
    <t>E-2-3-1</t>
  </si>
  <si>
    <t>空车轻型铁架</t>
  </si>
  <si>
    <t>小海狮空车托架（3米）</t>
  </si>
  <si>
    <t>其他车型，按最接近铁架长度结算。</t>
  </si>
  <si>
    <t>E-2-3-2</t>
  </si>
  <si>
    <t>大海狮空车托架（3米）</t>
  </si>
  <si>
    <t>E-2-3-3</t>
  </si>
  <si>
    <t>加长大海狮空车托架（5.9米）</t>
  </si>
  <si>
    <t>E-2-4-1</t>
  </si>
  <si>
    <t>已装配车重型铁架</t>
  </si>
  <si>
    <t>小海狮重型托架（5.1米）</t>
  </si>
  <si>
    <t>E-2-4-2</t>
  </si>
  <si>
    <t>大海狮重型托架（5.1米）</t>
  </si>
  <si>
    <t>E-2-4-3</t>
  </si>
  <si>
    <t>加长大海狮重型托架（5.9米）</t>
  </si>
  <si>
    <t>E-3-1-1</t>
  </si>
  <si>
    <t>塑胶/塑料材料</t>
  </si>
  <si>
    <t>塑料袋(木箱用)</t>
  </si>
  <si>
    <t>500*226*100CM</t>
  </si>
  <si>
    <t>厚度：0.3MM</t>
  </si>
  <si>
    <t>E-3-1-2</t>
  </si>
  <si>
    <t>260*130*170CM</t>
  </si>
  <si>
    <t>E-3-1-3</t>
  </si>
  <si>
    <t>80*80*150CM</t>
  </si>
  <si>
    <t>E-3-2-1</t>
  </si>
  <si>
    <t>塑料袋（代替原包装）</t>
  </si>
  <si>
    <t>20*30CM</t>
  </si>
  <si>
    <t>厚度：0.07MM，带标识改为不带标识</t>
  </si>
  <si>
    <t>E-3-2-2</t>
  </si>
  <si>
    <t>33*35CM</t>
  </si>
  <si>
    <t>E-3-2-3</t>
  </si>
  <si>
    <t>38*50CM</t>
  </si>
  <si>
    <t>E-3-3</t>
  </si>
  <si>
    <t>自封袋</t>
  </si>
  <si>
    <t>A4型，10号</t>
  </si>
  <si>
    <t>E-3-4</t>
  </si>
  <si>
    <t>缠绕膜</t>
  </si>
  <si>
    <t>E-3-5</t>
  </si>
  <si>
    <t>气泡塑料膜</t>
  </si>
  <si>
    <t>120*1.5CM</t>
  </si>
  <si>
    <t>1KG≈12平方</t>
  </si>
  <si>
    <t>E-3-6</t>
  </si>
  <si>
    <t>干燥剂颗粒</t>
  </si>
  <si>
    <t>硅胶</t>
  </si>
  <si>
    <t>E-3-7-1</t>
  </si>
  <si>
    <t>泡沫（珍珠棉）</t>
  </si>
  <si>
    <t>90*56*2CM</t>
  </si>
  <si>
    <t>元/块</t>
  </si>
  <si>
    <t>以使用的按体积的比例进行计价</t>
  </si>
  <si>
    <t>E-3-7-2</t>
  </si>
  <si>
    <t>20*10*4CM</t>
  </si>
  <si>
    <t>E-4-1-1</t>
  </si>
  <si>
    <t>纸质材料</t>
  </si>
  <si>
    <t>纸皮</t>
  </si>
  <si>
    <t>1000*600*3MM（单层瓦楞纸）</t>
  </si>
  <si>
    <t>元/张</t>
  </si>
  <si>
    <t>E-4-1-2</t>
  </si>
  <si>
    <t>2000*1000*6MM（双层瓦楞纸）</t>
  </si>
  <si>
    <t>E-4-2-1</t>
  </si>
  <si>
    <t>纸箱（代替原包装）</t>
  </si>
  <si>
    <t>23*14*13CM</t>
  </si>
  <si>
    <t>双层厚度6MM，加强型，不带标识</t>
  </si>
  <si>
    <t>E-4-2-2</t>
  </si>
  <si>
    <t>31*23*17CM</t>
  </si>
  <si>
    <t>E-4-2-3</t>
  </si>
  <si>
    <t>43*31*24CM</t>
  </si>
  <si>
    <t>E-4-2-4</t>
  </si>
  <si>
    <t>50*40*28CM</t>
  </si>
  <si>
    <t>E-4-2-5</t>
  </si>
  <si>
    <t>57*50*37CM</t>
  </si>
  <si>
    <t>E-4-2-6</t>
  </si>
  <si>
    <t>76*45*53CM</t>
  </si>
  <si>
    <t>E-4-2-7</t>
  </si>
  <si>
    <t>77*63*27CM</t>
  </si>
  <si>
    <t>E-5-1</t>
  </si>
  <si>
    <t>其他材料</t>
  </si>
  <si>
    <t>防震标签</t>
  </si>
  <si>
    <t>E-5-2</t>
  </si>
  <si>
    <t>防倾斜标签</t>
  </si>
  <si>
    <t>E-5-3</t>
  </si>
  <si>
    <t>尼龙织带捆绑带</t>
  </si>
  <si>
    <t>10M</t>
  </si>
  <si>
    <t>元/套</t>
  </si>
  <si>
    <t>带捆紧器</t>
  </si>
  <si>
    <t>E-5-4</t>
  </si>
  <si>
    <t>胶带</t>
  </si>
  <si>
    <t>6CM宽度</t>
  </si>
  <si>
    <t>元/卷</t>
  </si>
  <si>
    <t>E-5-5</t>
  </si>
  <si>
    <t>EVA胶条</t>
  </si>
  <si>
    <t>80CM</t>
  </si>
  <si>
    <t>元/条</t>
  </si>
  <si>
    <t>玻璃装箱分隔卡槽</t>
  </si>
  <si>
    <t>表E-1  CKD作业模式-包材费报价</t>
  </si>
  <si>
    <t>招标模拟CKD包材总数</t>
  </si>
  <si>
    <t>材料</t>
  </si>
  <si>
    <t>方式</t>
  </si>
  <si>
    <t>（元/柜，不含税，2位有效小数）</t>
  </si>
  <si>
    <t>（元，不含税，2位有效小数）</t>
  </si>
  <si>
    <t>包材计算模板-整车订单-CKD</t>
  </si>
  <si>
    <t>立方</t>
  </si>
  <si>
    <t>平方</t>
  </si>
  <si>
    <t>228*122CM</t>
  </si>
  <si>
    <t>个</t>
  </si>
  <si>
    <t>122*122CM</t>
  </si>
  <si>
    <t>KG</t>
  </si>
  <si>
    <t>90*56*2cm</t>
  </si>
  <si>
    <t>卷</t>
  </si>
  <si>
    <t>200*100CM</t>
  </si>
  <si>
    <t>张</t>
  </si>
  <si>
    <t>（招标模拟A-D票配件）CKD包材总数</t>
  </si>
  <si>
    <t>包材计算模板-A-D票配件-CKD</t>
  </si>
  <si>
    <t>A-D票配件-CKD包材费合计</t>
  </si>
  <si>
    <t>表E-2  SKD作业模式-包材费报价</t>
  </si>
  <si>
    <t>招标模拟SKD包材总数</t>
  </si>
  <si>
    <t>包材计算模板-SKD</t>
  </si>
  <si>
    <t>条</t>
  </si>
  <si>
    <t>SKD包材费合计</t>
  </si>
  <si>
    <t>CKD</t>
    <phoneticPr fontId="37" type="noConversion"/>
  </si>
  <si>
    <t>胶合板(10MM)</t>
    <phoneticPr fontId="37" type="noConversion"/>
  </si>
  <si>
    <t>整车订单-CKD包材费合计</t>
    <phoneticPr fontId="37" type="noConversion"/>
  </si>
  <si>
    <t>/</t>
    <phoneticPr fontId="37" type="noConversion"/>
  </si>
  <si>
    <t>配备必要防盗、消防、理货设施</t>
    <phoneticPr fontId="39" type="noConversion"/>
  </si>
  <si>
    <t>CKD测算模型总价T1</t>
    <phoneticPr fontId="39" type="noConversion"/>
  </si>
  <si>
    <t>SKD测算模型总价T2</t>
    <phoneticPr fontId="39" type="noConversion"/>
  </si>
  <si>
    <t>6米及以上轻卡调拨运输费</t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</si>
</sst>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.00_);[Red]\(0.00\)"/>
    <numFmt numFmtId="178" formatCode="0.0;_倄"/>
    <numFmt numFmtId="179" formatCode="0_ "/>
    <numFmt numFmtId="180" formatCode="0_);[Red]\(0\)"/>
  </numFmts>
  <fonts count="40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</font>
    <font>
      <sz val="11"/>
      <color theme="1"/>
      <name val="微软雅黑"/>
      <family val="2"/>
      <charset val="134"/>
    </font>
    <font>
      <b/>
      <sz val="12"/>
      <color rgb="FF0000FF"/>
      <name val="宋体"/>
      <family val="3"/>
      <charset val="134"/>
    </font>
    <font>
      <b/>
      <sz val="11"/>
      <color rgb="FF000000"/>
      <name val="等线"/>
      <family val="3"/>
      <charset val="134"/>
    </font>
    <font>
      <b/>
      <sz val="10"/>
      <color rgb="FF000000"/>
      <name val="等线"/>
      <family val="3"/>
      <charset val="134"/>
    </font>
    <font>
      <b/>
      <sz val="9"/>
      <color rgb="FF0000FF"/>
      <name val="等线"/>
      <family val="3"/>
      <charset val="134"/>
    </font>
    <font>
      <sz val="11"/>
      <color rgb="FF000000"/>
      <name val="等线"/>
      <family val="3"/>
      <charset val="134"/>
    </font>
    <font>
      <sz val="10"/>
      <color rgb="FF000000"/>
      <name val="等线"/>
      <family val="3"/>
      <charset val="134"/>
    </font>
    <font>
      <b/>
      <sz val="12"/>
      <color rgb="FF0000FF"/>
      <name val="等线"/>
      <family val="3"/>
      <charset val="134"/>
    </font>
    <font>
      <b/>
      <sz val="11"/>
      <name val="微软雅黑"/>
      <family val="2"/>
      <charset val="134"/>
    </font>
    <font>
      <b/>
      <sz val="11"/>
      <name val="等线"/>
      <family val="3"/>
      <charset val="134"/>
    </font>
    <font>
      <sz val="11"/>
      <name val="微软雅黑"/>
      <family val="2"/>
      <charset val="134"/>
    </font>
    <font>
      <sz val="11"/>
      <color indexed="8"/>
      <name val="微软雅黑"/>
      <family val="2"/>
      <charset val="134"/>
    </font>
    <font>
      <b/>
      <sz val="11"/>
      <color indexed="8"/>
      <name val="微软雅黑"/>
      <family val="2"/>
      <charset val="134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FF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name val="等线"/>
      <family val="3"/>
      <charset val="134"/>
    </font>
    <font>
      <sz val="10"/>
      <color theme="1"/>
      <name val="等线"/>
      <family val="3"/>
      <charset val="134"/>
    </font>
    <font>
      <b/>
      <sz val="11"/>
      <color indexed="8"/>
      <name val="等线"/>
      <family val="3"/>
      <charset val="134"/>
    </font>
    <font>
      <b/>
      <sz val="11"/>
      <color rgb="FFFF0000"/>
      <name val="等线"/>
      <family val="3"/>
      <charset val="134"/>
    </font>
    <font>
      <b/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b/>
      <sz val="9"/>
      <color rgb="FFFF0000"/>
      <name val="等线"/>
      <family val="3"/>
      <charset val="134"/>
    </font>
    <font>
      <b/>
      <sz val="9"/>
      <color theme="1"/>
      <name val="等线"/>
      <family val="3"/>
      <charset val="134"/>
      <scheme val="minor"/>
    </font>
    <font>
      <b/>
      <vertAlign val="superscript"/>
      <sz val="11"/>
      <name val="等线"/>
      <family val="3"/>
      <charset val="134"/>
    </font>
    <font>
      <b/>
      <sz val="9"/>
      <name val="等线"/>
      <family val="3"/>
      <charset val="134"/>
      <scheme val="minor"/>
    </font>
    <font>
      <b/>
      <sz val="9"/>
      <color rgb="FFFF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color theme="1"/>
      <name val="等线"/>
      <family val="3"/>
      <charset val="134"/>
    </font>
    <font>
      <sz val="9"/>
      <name val="等线"/>
      <family val="3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FF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30" fillId="0" borderId="0">
      <alignment vertical="center"/>
    </xf>
    <xf numFmtId="0" fontId="31" fillId="0" borderId="0"/>
  </cellStyleXfs>
  <cellXfs count="31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5" borderId="4" xfId="2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176" fontId="10" fillId="5" borderId="9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 wrapText="1"/>
    </xf>
    <xf numFmtId="177" fontId="12" fillId="0" borderId="4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76" fontId="12" fillId="0" borderId="12" xfId="0" applyNumberFormat="1" applyFont="1" applyBorder="1" applyAlignment="1">
      <alignment horizontal="center" vertical="center" wrapText="1"/>
    </xf>
    <xf numFmtId="177" fontId="12" fillId="0" borderId="12" xfId="0" applyNumberFormat="1" applyFont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76" fontId="12" fillId="0" borderId="15" xfId="0" applyNumberFormat="1" applyFont="1" applyBorder="1" applyAlignment="1">
      <alignment horizontal="center" vertical="center" wrapText="1"/>
    </xf>
    <xf numFmtId="177" fontId="12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7" fontId="1" fillId="0" borderId="0" xfId="0" applyNumberFormat="1" applyFont="1" applyAlignment="1">
      <alignment vertical="center" wrapText="1"/>
    </xf>
    <xf numFmtId="0" fontId="14" fillId="0" borderId="19" xfId="0" applyFont="1" applyBorder="1" applyAlignment="1">
      <alignment horizontal="right" vertical="center"/>
    </xf>
    <xf numFmtId="0" fontId="10" fillId="5" borderId="15" xfId="0" applyFont="1" applyFill="1" applyBorder="1" applyAlignment="1">
      <alignment horizontal="center" vertical="center" wrapText="1"/>
    </xf>
    <xf numFmtId="176" fontId="10" fillId="5" borderId="15" xfId="0" applyNumberFormat="1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76" fontId="12" fillId="0" borderId="19" xfId="0" applyNumberFormat="1" applyFont="1" applyBorder="1" applyAlignment="1">
      <alignment horizontal="center" vertical="center" wrapText="1"/>
    </xf>
    <xf numFmtId="177" fontId="2" fillId="0" borderId="19" xfId="0" applyNumberFormat="1" applyFont="1" applyBorder="1" applyAlignment="1">
      <alignment horizontal="center" vertical="center" wrapText="1"/>
    </xf>
    <xf numFmtId="177" fontId="12" fillId="0" borderId="19" xfId="0" applyNumberFormat="1" applyFont="1" applyBorder="1" applyAlignment="1">
      <alignment horizontal="center" vertical="center" wrapText="1"/>
    </xf>
    <xf numFmtId="177" fontId="2" fillId="0" borderId="12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177" fontId="2" fillId="0" borderId="2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77" fontId="2" fillId="0" borderId="15" xfId="0" applyNumberFormat="1" applyFont="1" applyBorder="1" applyAlignment="1">
      <alignment horizontal="center" vertical="center" wrapText="1"/>
    </xf>
    <xf numFmtId="177" fontId="14" fillId="0" borderId="19" xfId="0" applyNumberFormat="1" applyFont="1" applyBorder="1" applyAlignment="1">
      <alignment horizontal="right" vertical="center"/>
    </xf>
    <xf numFmtId="0" fontId="11" fillId="7" borderId="4" xfId="2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176" fontId="10" fillId="7" borderId="15" xfId="0" applyNumberFormat="1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176" fontId="12" fillId="0" borderId="12" xfId="0" applyNumberFormat="1" applyFont="1" applyBorder="1" applyAlignment="1">
      <alignment horizontal="center" vertical="center"/>
    </xf>
    <xf numFmtId="177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 wrapText="1"/>
    </xf>
    <xf numFmtId="176" fontId="12" fillId="0" borderId="15" xfId="0" applyNumberFormat="1" applyFont="1" applyBorder="1" applyAlignment="1">
      <alignment horizontal="center" vertical="center"/>
    </xf>
    <xf numFmtId="177" fontId="12" fillId="0" borderId="15" xfId="0" applyNumberFormat="1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vertical="center" wrapText="1"/>
    </xf>
    <xf numFmtId="0" fontId="18" fillId="3" borderId="31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vertical="center" wrapText="1"/>
    </xf>
    <xf numFmtId="0" fontId="11" fillId="5" borderId="15" xfId="2" applyFont="1" applyFill="1" applyBorder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179" fontId="20" fillId="0" borderId="4" xfId="2" applyNumberFormat="1" applyFont="1" applyBorder="1" applyAlignment="1">
      <alignment horizontal="center" vertical="center" wrapText="1"/>
    </xf>
    <xf numFmtId="180" fontId="20" fillId="0" borderId="4" xfId="2" applyNumberFormat="1" applyFont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 vertical="center" wrapText="1"/>
    </xf>
    <xf numFmtId="177" fontId="12" fillId="0" borderId="5" xfId="2" applyNumberFormat="1" applyFont="1" applyBorder="1" applyAlignment="1">
      <alignment horizontal="center" vertical="center" wrapText="1"/>
    </xf>
    <xf numFmtId="0" fontId="20" fillId="0" borderId="14" xfId="2" applyFont="1" applyBorder="1" applyAlignment="1">
      <alignment horizontal="center" vertical="center" wrapText="1"/>
    </xf>
    <xf numFmtId="179" fontId="20" fillId="0" borderId="15" xfId="2" applyNumberFormat="1" applyFont="1" applyBorder="1" applyAlignment="1">
      <alignment horizontal="center" vertical="center" wrapText="1"/>
    </xf>
    <xf numFmtId="180" fontId="20" fillId="0" borderId="15" xfId="2" applyNumberFormat="1" applyFont="1" applyBorder="1" applyAlignment="1">
      <alignment horizontal="center" vertical="center" wrapText="1"/>
    </xf>
    <xf numFmtId="177" fontId="1" fillId="0" borderId="15" xfId="0" applyNumberFormat="1" applyFont="1" applyBorder="1" applyAlignment="1">
      <alignment horizontal="center" vertical="center" wrapText="1"/>
    </xf>
    <xf numFmtId="177" fontId="12" fillId="0" borderId="16" xfId="2" applyNumberFormat="1" applyFont="1" applyBorder="1" applyAlignment="1">
      <alignment horizontal="center" vertical="center" wrapText="1"/>
    </xf>
    <xf numFmtId="179" fontId="20" fillId="0" borderId="12" xfId="2" applyNumberFormat="1" applyFont="1" applyBorder="1" applyAlignment="1">
      <alignment horizontal="center" vertical="center" wrapText="1"/>
    </xf>
    <xf numFmtId="180" fontId="20" fillId="0" borderId="12" xfId="2" applyNumberFormat="1" applyFont="1" applyBorder="1" applyAlignment="1">
      <alignment horizontal="center" vertical="center" wrapText="1"/>
    </xf>
    <xf numFmtId="177" fontId="1" fillId="0" borderId="12" xfId="0" applyNumberFormat="1" applyFont="1" applyBorder="1" applyAlignment="1">
      <alignment horizontal="center" vertical="center" wrapText="1"/>
    </xf>
    <xf numFmtId="177" fontId="12" fillId="0" borderId="13" xfId="2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80" fontId="0" fillId="0" borderId="15" xfId="0" applyNumberFormat="1" applyBorder="1" applyAlignment="1">
      <alignment horizontal="center" vertical="center" wrapText="1"/>
    </xf>
    <xf numFmtId="177" fontId="0" fillId="0" borderId="15" xfId="0" applyNumberFormat="1" applyBorder="1" applyAlignment="1">
      <alignment horizontal="center" vertical="center" wrapText="1"/>
    </xf>
    <xf numFmtId="180" fontId="0" fillId="0" borderId="0" xfId="0" applyNumberFormat="1" applyAlignment="1">
      <alignment horizontal="center" vertical="center" wrapText="1"/>
    </xf>
    <xf numFmtId="177" fontId="22" fillId="0" borderId="19" xfId="0" applyNumberFormat="1" applyFont="1" applyBorder="1" applyAlignment="1">
      <alignment horizontal="right" vertical="center"/>
    </xf>
    <xf numFmtId="177" fontId="10" fillId="0" borderId="19" xfId="2" applyNumberFormat="1" applyFont="1" applyBorder="1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0" fontId="11" fillId="7" borderId="15" xfId="2" applyFont="1" applyFill="1" applyBorder="1" applyAlignment="1">
      <alignment horizontal="center" vertical="center" wrapText="1"/>
    </xf>
    <xf numFmtId="0" fontId="20" fillId="0" borderId="31" xfId="2" applyFont="1" applyBorder="1" applyAlignment="1">
      <alignment horizontal="center" vertical="center" wrapText="1"/>
    </xf>
    <xf numFmtId="179" fontId="20" fillId="0" borderId="32" xfId="2" applyNumberFormat="1" applyFont="1" applyBorder="1" applyAlignment="1">
      <alignment horizontal="center" vertical="center" wrapText="1"/>
    </xf>
    <xf numFmtId="180" fontId="20" fillId="0" borderId="32" xfId="2" applyNumberFormat="1" applyFont="1" applyBorder="1" applyAlignment="1">
      <alignment horizontal="center" vertical="center" wrapText="1"/>
    </xf>
    <xf numFmtId="177" fontId="1" fillId="0" borderId="32" xfId="0" applyNumberFormat="1" applyFont="1" applyBorder="1" applyAlignment="1">
      <alignment horizontal="center" vertical="center" wrapText="1"/>
    </xf>
    <xf numFmtId="177" fontId="12" fillId="0" borderId="33" xfId="2" applyNumberFormat="1" applyFont="1" applyBorder="1" applyAlignment="1">
      <alignment horizontal="center" vertical="center"/>
    </xf>
    <xf numFmtId="177" fontId="12" fillId="0" borderId="5" xfId="2" applyNumberFormat="1" applyFont="1" applyBorder="1" applyAlignment="1">
      <alignment horizontal="center" vertical="center"/>
    </xf>
    <xf numFmtId="177" fontId="12" fillId="0" borderId="16" xfId="2" applyNumberFormat="1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177" fontId="0" fillId="0" borderId="32" xfId="0" applyNumberFormat="1" applyBorder="1" applyAlignment="1">
      <alignment horizontal="center" vertical="center" wrapText="1"/>
    </xf>
    <xf numFmtId="0" fontId="11" fillId="5" borderId="4" xfId="2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20" fillId="0" borderId="32" xfId="2" applyFont="1" applyBorder="1" applyAlignment="1">
      <alignment horizontal="center" vertical="center" wrapText="1"/>
    </xf>
    <xf numFmtId="177" fontId="20" fillId="8" borderId="32" xfId="2" applyNumberFormat="1" applyFont="1" applyFill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177" fontId="22" fillId="0" borderId="0" xfId="0" applyNumberFormat="1" applyFont="1" applyAlignment="1">
      <alignment horizontal="right" vertical="center"/>
    </xf>
    <xf numFmtId="0" fontId="11" fillId="7" borderId="4" xfId="2" applyFont="1" applyFill="1" applyBorder="1" applyAlignment="1">
      <alignment horizontal="center" vertical="center"/>
    </xf>
    <xf numFmtId="177" fontId="20" fillId="0" borderId="32" xfId="2" applyNumberFormat="1" applyFont="1" applyBorder="1" applyAlignment="1">
      <alignment horizontal="center" vertical="center"/>
    </xf>
    <xf numFmtId="177" fontId="21" fillId="0" borderId="33" xfId="0" applyNumberFormat="1" applyFont="1" applyBorder="1" applyAlignment="1">
      <alignment horizontal="center" vertical="center" wrapText="1"/>
    </xf>
    <xf numFmtId="0" fontId="20" fillId="0" borderId="19" xfId="2" applyFont="1" applyBorder="1" applyAlignment="1">
      <alignment horizontal="center" vertical="center" wrapText="1"/>
    </xf>
    <xf numFmtId="179" fontId="20" fillId="0" borderId="19" xfId="2" applyNumberFormat="1" applyFont="1" applyBorder="1" applyAlignment="1">
      <alignment horizontal="center" vertical="center" wrapText="1"/>
    </xf>
    <xf numFmtId="177" fontId="20" fillId="0" borderId="19" xfId="2" applyNumberFormat="1" applyFont="1" applyBorder="1" applyAlignment="1">
      <alignment horizontal="center" vertical="center" wrapText="1"/>
    </xf>
    <xf numFmtId="177" fontId="1" fillId="0" borderId="19" xfId="0" applyNumberFormat="1" applyFont="1" applyBorder="1" applyAlignment="1">
      <alignment horizontal="center" vertical="center" wrapText="1"/>
    </xf>
    <xf numFmtId="0" fontId="20" fillId="0" borderId="15" xfId="2" applyFont="1" applyBorder="1" applyAlignment="1">
      <alignment horizontal="center" vertical="center" wrapText="1"/>
    </xf>
    <xf numFmtId="177" fontId="20" fillId="0" borderId="15" xfId="2" applyNumberFormat="1" applyFont="1" applyBorder="1" applyAlignment="1">
      <alignment horizontal="center" vertical="center" wrapText="1"/>
    </xf>
    <xf numFmtId="177" fontId="20" fillId="0" borderId="32" xfId="2" applyNumberFormat="1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179" fontId="20" fillId="0" borderId="19" xfId="2" applyNumberFormat="1" applyFont="1" applyBorder="1" applyAlignment="1">
      <alignment horizontal="center" vertical="center"/>
    </xf>
    <xf numFmtId="177" fontId="20" fillId="8" borderId="19" xfId="2" applyNumberFormat="1" applyFont="1" applyFill="1" applyBorder="1" applyAlignment="1">
      <alignment horizontal="center" vertical="center"/>
    </xf>
    <xf numFmtId="177" fontId="1" fillId="0" borderId="19" xfId="0" applyNumberFormat="1" applyFont="1" applyBorder="1" applyAlignment="1">
      <alignment horizontal="center" vertical="center"/>
    </xf>
    <xf numFmtId="0" fontId="20" fillId="0" borderId="15" xfId="2" applyFont="1" applyBorder="1" applyAlignment="1">
      <alignment horizontal="center" vertical="center"/>
    </xf>
    <xf numFmtId="179" fontId="20" fillId="0" borderId="15" xfId="2" applyNumberFormat="1" applyFont="1" applyBorder="1" applyAlignment="1">
      <alignment horizontal="center" vertical="center"/>
    </xf>
    <xf numFmtId="177" fontId="20" fillId="8" borderId="15" xfId="2" applyNumberFormat="1" applyFont="1" applyFill="1" applyBorder="1" applyAlignment="1">
      <alignment horizontal="center" vertical="center"/>
    </xf>
    <xf numFmtId="177" fontId="1" fillId="0" borderId="15" xfId="0" applyNumberFormat="1" applyFont="1" applyBorder="1" applyAlignment="1">
      <alignment horizontal="center" vertical="center"/>
    </xf>
    <xf numFmtId="177" fontId="11" fillId="0" borderId="19" xfId="2" applyNumberFormat="1" applyFont="1" applyBorder="1" applyAlignment="1">
      <alignment horizontal="right" vertical="center"/>
    </xf>
    <xf numFmtId="177" fontId="22" fillId="0" borderId="19" xfId="0" applyNumberFormat="1" applyFont="1" applyBorder="1" applyAlignment="1">
      <alignment horizontal="center" vertical="center"/>
    </xf>
    <xf numFmtId="177" fontId="11" fillId="0" borderId="0" xfId="2" applyNumberFormat="1" applyFont="1" applyAlignment="1">
      <alignment horizontal="right" vertical="center"/>
    </xf>
    <xf numFmtId="177" fontId="22" fillId="0" borderId="0" xfId="0" applyNumberFormat="1" applyFont="1" applyAlignment="1">
      <alignment horizontal="center" vertical="center"/>
    </xf>
    <xf numFmtId="0" fontId="6" fillId="7" borderId="12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0" fillId="0" borderId="43" xfId="2" applyFont="1" applyBorder="1" applyAlignment="1">
      <alignment horizontal="center" vertical="center" wrapText="1"/>
    </xf>
    <xf numFmtId="179" fontId="20" fillId="0" borderId="43" xfId="2" applyNumberFormat="1" applyFont="1" applyBorder="1" applyAlignment="1">
      <alignment horizontal="center" vertical="center"/>
    </xf>
    <xf numFmtId="177" fontId="20" fillId="8" borderId="43" xfId="2" applyNumberFormat="1" applyFont="1" applyFill="1" applyBorder="1" applyAlignment="1">
      <alignment horizontal="center" vertical="center"/>
    </xf>
    <xf numFmtId="177" fontId="1" fillId="0" borderId="44" xfId="0" applyNumberFormat="1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9" borderId="4" xfId="1" applyFont="1" applyFill="1" applyBorder="1" applyAlignment="1">
      <alignment horizontal="center" vertical="center" wrapText="1"/>
    </xf>
    <xf numFmtId="0" fontId="24" fillId="9" borderId="4" xfId="2" applyFont="1" applyFill="1" applyBorder="1" applyAlignment="1">
      <alignment horizontal="center" vertical="center" wrapText="1"/>
    </xf>
    <xf numFmtId="0" fontId="25" fillId="9" borderId="4" xfId="0" applyFont="1" applyFill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center" vertical="center"/>
    </xf>
    <xf numFmtId="0" fontId="26" fillId="0" borderId="12" xfId="1" applyFont="1" applyBorder="1" applyAlignment="1">
      <alignment horizontal="center" vertical="center" wrapText="1"/>
    </xf>
    <xf numFmtId="177" fontId="26" fillId="0" borderId="12" xfId="1" applyNumberFormat="1" applyFont="1" applyBorder="1" applyAlignment="1">
      <alignment horizontal="center" vertical="center" wrapText="1"/>
    </xf>
    <xf numFmtId="177" fontId="0" fillId="0" borderId="12" xfId="0" applyNumberForma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177" fontId="27" fillId="0" borderId="15" xfId="1" applyNumberFormat="1" applyFont="1" applyBorder="1" applyAlignment="1">
      <alignment horizontal="center" vertical="center" wrapText="1"/>
    </xf>
    <xf numFmtId="177" fontId="27" fillId="10" borderId="15" xfId="1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176" fontId="18" fillId="4" borderId="4" xfId="0" applyNumberFormat="1" applyFont="1" applyFill="1" applyBorder="1" applyAlignment="1">
      <alignment horizontal="center" vertical="center" wrapText="1"/>
    </xf>
    <xf numFmtId="176" fontId="0" fillId="4" borderId="15" xfId="0" applyNumberFormat="1" applyFill="1" applyBorder="1" applyAlignment="1">
      <alignment horizontal="center" vertical="center" wrapText="1"/>
    </xf>
    <xf numFmtId="176" fontId="0" fillId="4" borderId="4" xfId="0" applyNumberFormat="1" applyFill="1" applyBorder="1" applyAlignment="1">
      <alignment horizontal="center" vertical="center" wrapText="1"/>
    </xf>
    <xf numFmtId="176" fontId="0" fillId="4" borderId="12" xfId="0" applyNumberFormat="1" applyFill="1" applyBorder="1" applyAlignment="1">
      <alignment horizontal="center" vertical="center" wrapText="1"/>
    </xf>
    <xf numFmtId="176" fontId="0" fillId="4" borderId="32" xfId="0" applyNumberFormat="1" applyFill="1" applyBorder="1" applyAlignment="1">
      <alignment horizontal="center" vertical="center" wrapText="1"/>
    </xf>
    <xf numFmtId="177" fontId="11" fillId="0" borderId="19" xfId="2" applyNumberFormat="1" applyFont="1" applyBorder="1" applyAlignment="1">
      <alignment horizontal="center" vertical="center"/>
    </xf>
    <xf numFmtId="177" fontId="11" fillId="0" borderId="0" xfId="2" applyNumberFormat="1" applyFont="1" applyAlignment="1">
      <alignment horizontal="center" vertical="center"/>
    </xf>
    <xf numFmtId="0" fontId="1" fillId="4" borderId="12" xfId="0" applyFont="1" applyFill="1" applyBorder="1" applyAlignment="1">
      <alignment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177" fontId="10" fillId="0" borderId="19" xfId="2" applyNumberFormat="1" applyFont="1" applyBorder="1" applyAlignment="1">
      <alignment horizontal="center" vertical="center"/>
    </xf>
    <xf numFmtId="178" fontId="10" fillId="0" borderId="19" xfId="2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center" wrapText="1"/>
    </xf>
    <xf numFmtId="0" fontId="23" fillId="3" borderId="15" xfId="0" applyFont="1" applyFill="1" applyBorder="1" applyAlignment="1">
      <alignment horizontal="center" vertical="center" wrapText="1"/>
    </xf>
    <xf numFmtId="176" fontId="12" fillId="0" borderId="4" xfId="0" applyNumberFormat="1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4" fillId="0" borderId="0" xfId="0" applyNumberFormat="1" applyFont="1" applyAlignment="1">
      <alignment horizontal="right" vertical="center"/>
    </xf>
    <xf numFmtId="177" fontId="10" fillId="0" borderId="0" xfId="2" applyNumberFormat="1" applyFont="1" applyAlignment="1">
      <alignment horizontal="center" vertical="center" wrapText="1"/>
    </xf>
    <xf numFmtId="0" fontId="24" fillId="0" borderId="46" xfId="1" applyFont="1" applyBorder="1" applyAlignment="1">
      <alignment horizontal="center" vertical="center" wrapText="1"/>
    </xf>
    <xf numFmtId="0" fontId="24" fillId="0" borderId="47" xfId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176" fontId="28" fillId="10" borderId="32" xfId="0" applyNumberFormat="1" applyFont="1" applyFill="1" applyBorder="1" applyAlignment="1">
      <alignment horizontal="center" vertical="center"/>
    </xf>
    <xf numFmtId="176" fontId="28" fillId="10" borderId="33" xfId="0" applyNumberFormat="1" applyFont="1" applyFill="1" applyBorder="1" applyAlignment="1">
      <alignment horizontal="center" vertical="center"/>
    </xf>
    <xf numFmtId="0" fontId="24" fillId="0" borderId="1" xfId="1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1" fillId="5" borderId="5" xfId="2" applyFont="1" applyFill="1" applyBorder="1" applyAlignment="1">
      <alignment horizontal="center" vertical="center"/>
    </xf>
    <xf numFmtId="0" fontId="11" fillId="5" borderId="13" xfId="2" applyFont="1" applyFill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1" fillId="7" borderId="5" xfId="2" applyFont="1" applyFill="1" applyBorder="1" applyAlignment="1">
      <alignment horizontal="center" vertical="center"/>
    </xf>
    <xf numFmtId="0" fontId="11" fillId="7" borderId="13" xfId="2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1" fillId="5" borderId="4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7" borderId="4" xfId="2" applyFont="1" applyFill="1" applyBorder="1" applyAlignment="1">
      <alignment horizontal="center" vertical="center" wrapText="1"/>
    </xf>
    <xf numFmtId="0" fontId="11" fillId="7" borderId="12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1" fillId="5" borderId="4" xfId="2" applyFont="1" applyFill="1" applyBorder="1" applyAlignment="1">
      <alignment horizontal="center" vertical="center"/>
    </xf>
    <xf numFmtId="0" fontId="11" fillId="5" borderId="12" xfId="2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1" fillId="7" borderId="4" xfId="2" applyFont="1" applyFill="1" applyBorder="1" applyAlignment="1">
      <alignment horizontal="center" vertical="center"/>
    </xf>
    <xf numFmtId="0" fontId="11" fillId="7" borderId="12" xfId="2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1" fillId="5" borderId="15" xfId="2" applyFont="1" applyFill="1" applyBorder="1" applyAlignment="1">
      <alignment horizontal="center" vertical="center" wrapText="1"/>
    </xf>
    <xf numFmtId="0" fontId="11" fillId="7" borderId="15" xfId="2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11" fillId="5" borderId="5" xfId="2" applyFont="1" applyFill="1" applyBorder="1" applyAlignment="1">
      <alignment horizontal="center" vertical="center" wrapText="1"/>
    </xf>
    <xf numFmtId="0" fontId="11" fillId="5" borderId="16" xfId="2" applyFont="1" applyFill="1" applyBorder="1" applyAlignment="1">
      <alignment horizontal="center" vertical="center" wrapText="1"/>
    </xf>
    <xf numFmtId="0" fontId="11" fillId="7" borderId="5" xfId="2" applyFont="1" applyFill="1" applyBorder="1" applyAlignment="1">
      <alignment horizontal="center" vertical="center" wrapText="1"/>
    </xf>
    <xf numFmtId="0" fontId="11" fillId="7" borderId="16" xfId="2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center" vertical="center"/>
    </xf>
    <xf numFmtId="0" fontId="11" fillId="5" borderId="14" xfId="2" applyFont="1" applyFill="1" applyBorder="1" applyAlignment="1">
      <alignment horizontal="center" vertical="center"/>
    </xf>
    <xf numFmtId="0" fontId="11" fillId="7" borderId="1" xfId="2" applyFont="1" applyFill="1" applyBorder="1" applyAlignment="1">
      <alignment horizontal="center" vertical="center"/>
    </xf>
    <xf numFmtId="0" fontId="11" fillId="7" borderId="14" xfId="2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1" fillId="5" borderId="15" xfId="2" applyFont="1" applyFill="1" applyBorder="1" applyAlignment="1">
      <alignment horizontal="center" vertical="center"/>
    </xf>
    <xf numFmtId="0" fontId="11" fillId="7" borderId="15" xfId="2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0" fontId="20" fillId="0" borderId="11" xfId="2" applyFont="1" applyBorder="1" applyAlignment="1">
      <alignment horizontal="center" vertical="center" wrapText="1"/>
    </xf>
    <xf numFmtId="0" fontId="20" fillId="0" borderId="14" xfId="2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11" fillId="7" borderId="14" xfId="2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11" fillId="5" borderId="10" xfId="2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176" fontId="10" fillId="5" borderId="17" xfId="0" applyNumberFormat="1" applyFont="1" applyFill="1" applyBorder="1" applyAlignment="1">
      <alignment horizontal="center" vertical="center" wrapText="1"/>
    </xf>
    <xf numFmtId="176" fontId="10" fillId="5" borderId="18" xfId="0" applyNumberFormat="1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176" fontId="10" fillId="7" borderId="4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样式 1" xfId="2" xr:uid="{00000000-0005-0000-0000-000032000000}"/>
  </cellStyles>
  <dxfs count="0"/>
  <tableStyles count="0" defaultTableStyle="TableStyleMedium2" defaultPivotStyle="PivotStyleLight16"/>
  <colors>
    <mruColors>
      <color rgb="FFFF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0"/>
  <sheetViews>
    <sheetView workbookViewId="0">
      <selection activeCell="D13" sqref="D13"/>
    </sheetView>
  </sheetViews>
  <sheetFormatPr defaultColWidth="9" defaultRowHeight="14.25" x14ac:dyDescent="0.2"/>
  <cols>
    <col min="1" max="1" width="13.625" style="162" customWidth="1"/>
    <col min="2" max="2" width="9" style="162" customWidth="1"/>
    <col min="3" max="3" width="17.25" style="162" customWidth="1"/>
    <col min="4" max="5" width="21" style="162" customWidth="1"/>
    <col min="6" max="6" width="15" style="162" customWidth="1"/>
    <col min="7" max="16384" width="9" style="162"/>
  </cols>
  <sheetData>
    <row r="2" spans="1:6" ht="27" customHeight="1" x14ac:dyDescent="0.2">
      <c r="A2" s="199" t="s">
        <v>299</v>
      </c>
      <c r="B2" s="163" t="s">
        <v>0</v>
      </c>
      <c r="C2" s="163" t="s">
        <v>1</v>
      </c>
      <c r="D2" s="164" t="s">
        <v>2</v>
      </c>
      <c r="E2" s="165" t="s">
        <v>3</v>
      </c>
      <c r="F2" s="166" t="s">
        <v>4</v>
      </c>
    </row>
    <row r="3" spans="1:6" ht="19.5" customHeight="1" x14ac:dyDescent="0.2">
      <c r="A3" s="200"/>
      <c r="B3" s="167" t="s">
        <v>5</v>
      </c>
      <c r="C3" s="167" t="s">
        <v>6</v>
      </c>
      <c r="D3" s="168">
        <f>'表A-仓储分项报价'!F13</f>
        <v>0</v>
      </c>
      <c r="E3" s="169">
        <f t="shared" ref="E3:E7" si="0">D3*1.13</f>
        <v>0</v>
      </c>
      <c r="F3" s="170" t="s">
        <v>7</v>
      </c>
    </row>
    <row r="4" spans="1:6" ht="19.5" customHeight="1" x14ac:dyDescent="0.2">
      <c r="A4" s="200"/>
      <c r="B4" s="167" t="s">
        <v>8</v>
      </c>
      <c r="C4" s="167" t="s">
        <v>9</v>
      </c>
      <c r="D4" s="168">
        <f>'表B-作业管理分项报价'!E16</f>
        <v>0</v>
      </c>
      <c r="E4" s="169">
        <f t="shared" si="0"/>
        <v>0</v>
      </c>
      <c r="F4" s="170" t="s">
        <v>7</v>
      </c>
    </row>
    <row r="5" spans="1:6" ht="19.5" customHeight="1" x14ac:dyDescent="0.2">
      <c r="A5" s="200"/>
      <c r="B5" s="167" t="s">
        <v>10</v>
      </c>
      <c r="C5" s="167" t="s">
        <v>11</v>
      </c>
      <c r="D5" s="168">
        <f>'表C-运输分项报价'!E12</f>
        <v>0</v>
      </c>
      <c r="E5" s="169">
        <f t="shared" si="0"/>
        <v>0</v>
      </c>
      <c r="F5" s="170" t="s">
        <v>7</v>
      </c>
    </row>
    <row r="6" spans="1:6" ht="19.5" customHeight="1" x14ac:dyDescent="0.2">
      <c r="A6" s="200"/>
      <c r="B6" s="167" t="s">
        <v>12</v>
      </c>
      <c r="C6" s="167" t="s">
        <v>13</v>
      </c>
      <c r="D6" s="168">
        <f>'表D-人工分项报价'!F20</f>
        <v>0</v>
      </c>
      <c r="E6" s="169">
        <f t="shared" si="0"/>
        <v>0</v>
      </c>
      <c r="F6" s="170" t="s">
        <v>7</v>
      </c>
    </row>
    <row r="7" spans="1:6" ht="19.5" customHeight="1" x14ac:dyDescent="0.2">
      <c r="A7" s="200"/>
      <c r="B7" s="167" t="s">
        <v>14</v>
      </c>
      <c r="C7" s="167" t="s">
        <v>15</v>
      </c>
      <c r="D7" s="168">
        <f>'表E-包材分项报价'!H72+'表E-包材分项报价'!H87</f>
        <v>0</v>
      </c>
      <c r="E7" s="169">
        <f t="shared" si="0"/>
        <v>0</v>
      </c>
      <c r="F7" s="170" t="s">
        <v>7</v>
      </c>
    </row>
    <row r="8" spans="1:6" ht="27" customHeight="1" x14ac:dyDescent="0.2">
      <c r="A8" s="201"/>
      <c r="B8" s="193" t="s">
        <v>16</v>
      </c>
      <c r="C8" s="194"/>
      <c r="D8" s="171">
        <f>SUM(D3:D7)</f>
        <v>0</v>
      </c>
      <c r="E8" s="172">
        <f>SUM(E3:E7)</f>
        <v>0</v>
      </c>
      <c r="F8" s="173"/>
    </row>
    <row r="10" spans="1:6" ht="12" customHeight="1" x14ac:dyDescent="0.2"/>
    <row r="12" spans="1:6" ht="33" customHeight="1" x14ac:dyDescent="0.2">
      <c r="A12" s="199" t="s">
        <v>300</v>
      </c>
      <c r="B12" s="163" t="s">
        <v>0</v>
      </c>
      <c r="C12" s="163" t="s">
        <v>1</v>
      </c>
      <c r="D12" s="164" t="s">
        <v>2</v>
      </c>
      <c r="E12" s="165" t="s">
        <v>3</v>
      </c>
      <c r="F12" s="166" t="s">
        <v>4</v>
      </c>
    </row>
    <row r="13" spans="1:6" ht="19.5" customHeight="1" x14ac:dyDescent="0.2">
      <c r="A13" s="200"/>
      <c r="B13" s="167" t="s">
        <v>17</v>
      </c>
      <c r="C13" s="167" t="s">
        <v>6</v>
      </c>
      <c r="D13" s="168">
        <f>'表A-仓储分项报价'!F19</f>
        <v>0</v>
      </c>
      <c r="E13" s="169">
        <f t="shared" ref="E13:E17" si="1">D13*1.13</f>
        <v>0</v>
      </c>
      <c r="F13" s="170" t="s">
        <v>7</v>
      </c>
    </row>
    <row r="14" spans="1:6" ht="19.5" customHeight="1" x14ac:dyDescent="0.2">
      <c r="A14" s="200"/>
      <c r="B14" s="167" t="s">
        <v>18</v>
      </c>
      <c r="C14" s="167" t="s">
        <v>9</v>
      </c>
      <c r="D14" s="168">
        <f>'表B-作业管理分项报价'!E22</f>
        <v>0</v>
      </c>
      <c r="E14" s="169">
        <f t="shared" si="1"/>
        <v>0</v>
      </c>
      <c r="F14" s="170" t="s">
        <v>7</v>
      </c>
    </row>
    <row r="15" spans="1:6" ht="19.5" customHeight="1" x14ac:dyDescent="0.2">
      <c r="A15" s="200"/>
      <c r="B15" s="167" t="s">
        <v>19</v>
      </c>
      <c r="C15" s="167" t="s">
        <v>11</v>
      </c>
      <c r="D15" s="168">
        <f>'表C-运输分项报价'!E18</f>
        <v>0</v>
      </c>
      <c r="E15" s="169">
        <f t="shared" si="1"/>
        <v>0</v>
      </c>
      <c r="F15" s="170" t="s">
        <v>7</v>
      </c>
    </row>
    <row r="16" spans="1:6" ht="19.5" customHeight="1" x14ac:dyDescent="0.2">
      <c r="A16" s="200"/>
      <c r="B16" s="167" t="s">
        <v>20</v>
      </c>
      <c r="C16" s="167" t="s">
        <v>13</v>
      </c>
      <c r="D16" s="168">
        <f>'表D-人工分项报价'!F29</f>
        <v>0</v>
      </c>
      <c r="E16" s="169">
        <f t="shared" si="1"/>
        <v>0</v>
      </c>
      <c r="F16" s="170" t="s">
        <v>7</v>
      </c>
    </row>
    <row r="17" spans="1:6" ht="19.5" customHeight="1" x14ac:dyDescent="0.2">
      <c r="A17" s="200"/>
      <c r="B17" s="167" t="s">
        <v>21</v>
      </c>
      <c r="C17" s="167" t="s">
        <v>15</v>
      </c>
      <c r="D17" s="168">
        <f>'表E-包材分项报价'!H114</f>
        <v>0</v>
      </c>
      <c r="E17" s="169">
        <f t="shared" si="1"/>
        <v>0</v>
      </c>
      <c r="F17" s="170" t="s">
        <v>7</v>
      </c>
    </row>
    <row r="18" spans="1:6" ht="27" customHeight="1" x14ac:dyDescent="0.2">
      <c r="A18" s="201"/>
      <c r="B18" s="193" t="s">
        <v>22</v>
      </c>
      <c r="C18" s="194"/>
      <c r="D18" s="171">
        <f>SUM(D13:D17)</f>
        <v>0</v>
      </c>
      <c r="E18" s="172">
        <f>SUM(E13:E17)</f>
        <v>0</v>
      </c>
      <c r="F18" s="173"/>
    </row>
    <row r="20" spans="1:6" ht="48.75" customHeight="1" x14ac:dyDescent="0.2">
      <c r="A20" s="195" t="s">
        <v>23</v>
      </c>
      <c r="B20" s="196"/>
      <c r="C20" s="196"/>
      <c r="D20" s="197">
        <f>E8*80%+E18*20%</f>
        <v>0</v>
      </c>
      <c r="E20" s="197"/>
      <c r="F20" s="198"/>
    </row>
  </sheetData>
  <protectedRanges>
    <protectedRange sqref="D2 D12" name="区域1"/>
  </protectedRanges>
  <mergeCells count="6">
    <mergeCell ref="B8:C8"/>
    <mergeCell ref="B18:C18"/>
    <mergeCell ref="A20:C20"/>
    <mergeCell ref="D20:F20"/>
    <mergeCell ref="A2:A8"/>
    <mergeCell ref="A12:A18"/>
  </mergeCells>
  <phoneticPr fontId="3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>
      <selection activeCell="D27" sqref="D27"/>
    </sheetView>
  </sheetViews>
  <sheetFormatPr defaultColWidth="9" defaultRowHeight="14.25" x14ac:dyDescent="0.2"/>
  <cols>
    <col min="1" max="1" width="12.5" style="5" customWidth="1"/>
    <col min="2" max="2" width="17.625" style="5" customWidth="1"/>
    <col min="3" max="3" width="12.5" style="5" customWidth="1"/>
    <col min="4" max="4" width="15" style="5" customWidth="1"/>
    <col min="5" max="5" width="14.875" style="5" customWidth="1"/>
    <col min="6" max="6" width="15" style="5" customWidth="1"/>
    <col min="7" max="7" width="12.5" style="5" customWidth="1"/>
    <col min="8" max="16384" width="9" style="5"/>
  </cols>
  <sheetData>
    <row r="1" spans="1:7" ht="15.75" x14ac:dyDescent="0.2">
      <c r="A1" s="35" t="s">
        <v>24</v>
      </c>
    </row>
    <row r="2" spans="1:7" x14ac:dyDescent="0.2">
      <c r="A2" s="216" t="s">
        <v>25</v>
      </c>
      <c r="B2" s="210" t="s">
        <v>1</v>
      </c>
      <c r="C2" s="210" t="s">
        <v>26</v>
      </c>
      <c r="D2" s="210" t="s">
        <v>27</v>
      </c>
      <c r="E2" s="7" t="s">
        <v>28</v>
      </c>
      <c r="F2" s="202" t="s">
        <v>4</v>
      </c>
    </row>
    <row r="3" spans="1:7" ht="24" x14ac:dyDescent="0.2">
      <c r="A3" s="217"/>
      <c r="B3" s="211"/>
      <c r="C3" s="211"/>
      <c r="D3" s="211"/>
      <c r="E3" s="140" t="s">
        <v>29</v>
      </c>
      <c r="F3" s="203"/>
    </row>
    <row r="4" spans="1:7" ht="25.5" x14ac:dyDescent="0.2">
      <c r="A4" s="141" t="s">
        <v>30</v>
      </c>
      <c r="B4" s="31" t="s">
        <v>31</v>
      </c>
      <c r="C4" s="31" t="s">
        <v>32</v>
      </c>
      <c r="D4" s="31" t="s">
        <v>33</v>
      </c>
      <c r="E4" s="33"/>
      <c r="F4" s="142" t="s">
        <v>298</v>
      </c>
    </row>
    <row r="8" spans="1:7" ht="15.75" x14ac:dyDescent="0.2">
      <c r="A8" s="35" t="s">
        <v>34</v>
      </c>
    </row>
    <row r="9" spans="1:7" ht="18.75" customHeight="1" x14ac:dyDescent="0.2">
      <c r="A9" s="218" t="s">
        <v>1</v>
      </c>
      <c r="B9" s="218" t="s">
        <v>35</v>
      </c>
      <c r="C9" s="212" t="s">
        <v>36</v>
      </c>
      <c r="D9" s="212" t="s">
        <v>37</v>
      </c>
      <c r="E9" s="124" t="s">
        <v>38</v>
      </c>
      <c r="F9" s="124" t="s">
        <v>39</v>
      </c>
      <c r="G9" s="204" t="s">
        <v>4</v>
      </c>
    </row>
    <row r="10" spans="1:7" ht="24" x14ac:dyDescent="0.2">
      <c r="A10" s="219"/>
      <c r="B10" s="219"/>
      <c r="C10" s="213"/>
      <c r="D10" s="213"/>
      <c r="E10" s="143" t="s">
        <v>40</v>
      </c>
      <c r="F10" s="143" t="s">
        <v>41</v>
      </c>
      <c r="G10" s="205"/>
    </row>
    <row r="11" spans="1:7" ht="24" customHeight="1" x14ac:dyDescent="0.2">
      <c r="A11" s="220" t="s">
        <v>42</v>
      </c>
      <c r="B11" s="133" t="s">
        <v>43</v>
      </c>
      <c r="C11" s="144">
        <f>30*360</f>
        <v>10800</v>
      </c>
      <c r="D11" s="133">
        <v>20</v>
      </c>
      <c r="E11" s="145">
        <f>E4</f>
        <v>0</v>
      </c>
      <c r="F11" s="146">
        <f>E11*D11*C11</f>
        <v>0</v>
      </c>
      <c r="G11" s="206" t="s">
        <v>44</v>
      </c>
    </row>
    <row r="12" spans="1:7" ht="24" customHeight="1" x14ac:dyDescent="0.2">
      <c r="A12" s="221"/>
      <c r="B12" s="147" t="s">
        <v>45</v>
      </c>
      <c r="C12" s="148">
        <v>7690</v>
      </c>
      <c r="D12" s="137">
        <v>20</v>
      </c>
      <c r="E12" s="149">
        <f>E4</f>
        <v>0</v>
      </c>
      <c r="F12" s="150">
        <f>E12*D12*C12</f>
        <v>0</v>
      </c>
      <c r="G12" s="207"/>
    </row>
    <row r="13" spans="1:7" ht="24" customHeight="1" x14ac:dyDescent="0.2">
      <c r="E13" s="151" t="s">
        <v>46</v>
      </c>
      <c r="F13" s="152">
        <f>SUM(F11:F12)</f>
        <v>0</v>
      </c>
    </row>
    <row r="14" spans="1:7" x14ac:dyDescent="0.2">
      <c r="E14" s="153"/>
      <c r="F14" s="154"/>
    </row>
    <row r="15" spans="1:7" ht="15.75" x14ac:dyDescent="0.2">
      <c r="A15" s="35" t="s">
        <v>47</v>
      </c>
    </row>
    <row r="16" spans="1:7" ht="18.75" customHeight="1" x14ac:dyDescent="0.2">
      <c r="A16" s="222" t="s">
        <v>1</v>
      </c>
      <c r="B16" s="222" t="s">
        <v>35</v>
      </c>
      <c r="C16" s="214" t="s">
        <v>48</v>
      </c>
      <c r="D16" s="214" t="s">
        <v>49</v>
      </c>
      <c r="E16" s="130" t="s">
        <v>38</v>
      </c>
      <c r="F16" s="130" t="s">
        <v>39</v>
      </c>
      <c r="G16" s="208" t="s">
        <v>4</v>
      </c>
    </row>
    <row r="17" spans="1:7" ht="24" x14ac:dyDescent="0.2">
      <c r="A17" s="223"/>
      <c r="B17" s="223"/>
      <c r="C17" s="215"/>
      <c r="D17" s="215"/>
      <c r="E17" s="155" t="s">
        <v>50</v>
      </c>
      <c r="F17" s="155" t="s">
        <v>41</v>
      </c>
      <c r="G17" s="209"/>
    </row>
    <row r="18" spans="1:7" ht="45.75" customHeight="1" x14ac:dyDescent="0.2">
      <c r="A18" s="156" t="s">
        <v>51</v>
      </c>
      <c r="B18" s="157" t="s">
        <v>43</v>
      </c>
      <c r="C18" s="158">
        <v>760</v>
      </c>
      <c r="D18" s="157">
        <v>12</v>
      </c>
      <c r="E18" s="159">
        <f>E4</f>
        <v>0</v>
      </c>
      <c r="F18" s="160">
        <f>E18*D18*C18</f>
        <v>0</v>
      </c>
      <c r="G18" s="161" t="s">
        <v>52</v>
      </c>
    </row>
    <row r="19" spans="1:7" ht="24" customHeight="1" x14ac:dyDescent="0.2">
      <c r="E19" s="151" t="s">
        <v>53</v>
      </c>
      <c r="F19" s="152">
        <f>SUM(F18:F18)</f>
        <v>0</v>
      </c>
    </row>
  </sheetData>
  <protectedRanges>
    <protectedRange sqref="E10:E14 E17" name="区域1"/>
    <protectedRange sqref="F9 F11:F14 F16" name="区域1_1"/>
    <protectedRange sqref="F9 F16" name="区域1_1_1"/>
    <protectedRange sqref="E18:F18" name="区域1_2"/>
    <protectedRange sqref="E19:F19" name="区域1_3"/>
  </protectedRanges>
  <mergeCells count="17">
    <mergeCell ref="A2:A3"/>
    <mergeCell ref="A9:A10"/>
    <mergeCell ref="A11:A12"/>
    <mergeCell ref="A16:A17"/>
    <mergeCell ref="B2:B3"/>
    <mergeCell ref="B9:B10"/>
    <mergeCell ref="B16:B17"/>
    <mergeCell ref="F2:F3"/>
    <mergeCell ref="G9:G10"/>
    <mergeCell ref="G11:G12"/>
    <mergeCell ref="G16:G17"/>
    <mergeCell ref="C2:C3"/>
    <mergeCell ref="C9:C10"/>
    <mergeCell ref="C16:C17"/>
    <mergeCell ref="D2:D3"/>
    <mergeCell ref="D9:D10"/>
    <mergeCell ref="D16:D17"/>
  </mergeCells>
  <phoneticPr fontId="39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workbookViewId="0">
      <selection activeCell="B21" sqref="B21"/>
    </sheetView>
  </sheetViews>
  <sheetFormatPr defaultColWidth="9" defaultRowHeight="14.25" x14ac:dyDescent="0.2"/>
  <cols>
    <col min="1" max="1" width="12.5" style="2" customWidth="1"/>
    <col min="2" max="2" width="17.5" style="2" customWidth="1"/>
    <col min="3" max="3" width="12.375" style="2" customWidth="1"/>
    <col min="4" max="5" width="15" style="2" customWidth="1"/>
    <col min="6" max="6" width="12.5" style="2" customWidth="1"/>
    <col min="7" max="16384" width="9" style="2"/>
  </cols>
  <sheetData>
    <row r="1" spans="1:6" s="5" customFormat="1" ht="16.5" thickBot="1" x14ac:dyDescent="0.25">
      <c r="A1" s="35" t="s">
        <v>54</v>
      </c>
    </row>
    <row r="2" spans="1:6" x14ac:dyDescent="0.2">
      <c r="A2" s="216" t="s">
        <v>25</v>
      </c>
      <c r="B2" s="210" t="s">
        <v>1</v>
      </c>
      <c r="C2" s="210" t="s">
        <v>26</v>
      </c>
      <c r="D2" s="210" t="s">
        <v>27</v>
      </c>
      <c r="E2" s="7" t="s">
        <v>28</v>
      </c>
      <c r="F2" s="202" t="s">
        <v>4</v>
      </c>
    </row>
    <row r="3" spans="1:6" ht="24" x14ac:dyDescent="0.2">
      <c r="A3" s="235"/>
      <c r="B3" s="224"/>
      <c r="C3" s="224"/>
      <c r="D3" s="224"/>
      <c r="E3" s="8" t="s">
        <v>29</v>
      </c>
      <c r="F3" s="227"/>
    </row>
    <row r="4" spans="1:6" ht="29.25" customHeight="1" x14ac:dyDescent="0.2">
      <c r="A4" s="186" t="s">
        <v>55</v>
      </c>
      <c r="B4" s="240" t="s">
        <v>56</v>
      </c>
      <c r="C4" s="15" t="s">
        <v>57</v>
      </c>
      <c r="D4" s="15" t="s">
        <v>58</v>
      </c>
      <c r="E4" s="17"/>
      <c r="F4" s="228" t="s">
        <v>59</v>
      </c>
    </row>
    <row r="5" spans="1:6" ht="29.25" customHeight="1" x14ac:dyDescent="0.2">
      <c r="A5" s="186" t="s">
        <v>60</v>
      </c>
      <c r="B5" s="240"/>
      <c r="C5" s="15" t="s">
        <v>61</v>
      </c>
      <c r="D5" s="15" t="s">
        <v>58</v>
      </c>
      <c r="E5" s="181"/>
      <c r="F5" s="229"/>
    </row>
    <row r="6" spans="1:6" ht="29.25" customHeight="1" x14ac:dyDescent="0.2">
      <c r="A6" s="186" t="s">
        <v>62</v>
      </c>
      <c r="B6" s="240"/>
      <c r="C6" s="15" t="s">
        <v>63</v>
      </c>
      <c r="D6" s="15" t="s">
        <v>58</v>
      </c>
      <c r="E6" s="181"/>
      <c r="F6" s="229"/>
    </row>
    <row r="7" spans="1:6" ht="29.25" customHeight="1" thickBot="1" x14ac:dyDescent="0.25">
      <c r="A7" s="141" t="s">
        <v>64</v>
      </c>
      <c r="B7" s="241"/>
      <c r="C7" s="31" t="s">
        <v>65</v>
      </c>
      <c r="D7" s="31" t="s">
        <v>58</v>
      </c>
      <c r="E7" s="187"/>
      <c r="F7" s="230"/>
    </row>
    <row r="11" spans="1:6" ht="15.75" x14ac:dyDescent="0.2">
      <c r="A11" s="35" t="s">
        <v>66</v>
      </c>
    </row>
    <row r="12" spans="1:6" ht="18.75" customHeight="1" x14ac:dyDescent="0.2">
      <c r="A12" s="236" t="s">
        <v>1</v>
      </c>
      <c r="B12" s="218" t="s">
        <v>35</v>
      </c>
      <c r="C12" s="212" t="s">
        <v>67</v>
      </c>
      <c r="D12" s="36" t="s">
        <v>38</v>
      </c>
      <c r="E12" s="36" t="s">
        <v>39</v>
      </c>
      <c r="F12" s="231" t="s">
        <v>4</v>
      </c>
    </row>
    <row r="13" spans="1:6" ht="28.5" customHeight="1" x14ac:dyDescent="0.2">
      <c r="A13" s="237"/>
      <c r="B13" s="242"/>
      <c r="C13" s="225"/>
      <c r="D13" s="57" t="s">
        <v>68</v>
      </c>
      <c r="E13" s="57" t="s">
        <v>41</v>
      </c>
      <c r="F13" s="232"/>
    </row>
    <row r="14" spans="1:6" ht="28.5" x14ac:dyDescent="0.2">
      <c r="A14" s="220" t="s">
        <v>69</v>
      </c>
      <c r="B14" s="133" t="s">
        <v>70</v>
      </c>
      <c r="C14" s="134">
        <v>230760</v>
      </c>
      <c r="D14" s="135">
        <f>E6</f>
        <v>0</v>
      </c>
      <c r="E14" s="136">
        <f>D14*C14</f>
        <v>0</v>
      </c>
      <c r="F14" s="206" t="s">
        <v>44</v>
      </c>
    </row>
    <row r="15" spans="1:6" ht="39" customHeight="1" x14ac:dyDescent="0.2">
      <c r="A15" s="221"/>
      <c r="B15" s="137" t="s">
        <v>71</v>
      </c>
      <c r="C15" s="99">
        <v>25200</v>
      </c>
      <c r="D15" s="138">
        <f>E7</f>
        <v>0</v>
      </c>
      <c r="E15" s="101">
        <f>D15*C15</f>
        <v>0</v>
      </c>
      <c r="F15" s="207"/>
    </row>
    <row r="16" spans="1:6" ht="24" customHeight="1" x14ac:dyDescent="0.2">
      <c r="D16" s="111" t="s">
        <v>72</v>
      </c>
      <c r="E16" s="179">
        <f>SUM(E14:E15)</f>
        <v>0</v>
      </c>
    </row>
    <row r="18" spans="1:6" ht="16.5" thickBot="1" x14ac:dyDescent="0.25">
      <c r="A18" s="35" t="s">
        <v>73</v>
      </c>
    </row>
    <row r="19" spans="1:6" ht="18.75" customHeight="1" x14ac:dyDescent="0.2">
      <c r="A19" s="238" t="s">
        <v>1</v>
      </c>
      <c r="B19" s="222" t="s">
        <v>35</v>
      </c>
      <c r="C19" s="214" t="s">
        <v>74</v>
      </c>
      <c r="D19" s="68" t="s">
        <v>38</v>
      </c>
      <c r="E19" s="68" t="s">
        <v>39</v>
      </c>
      <c r="F19" s="233" t="s">
        <v>4</v>
      </c>
    </row>
    <row r="20" spans="1:6" ht="24.75" thickBot="1" x14ac:dyDescent="0.25">
      <c r="A20" s="239"/>
      <c r="B20" s="243"/>
      <c r="C20" s="226"/>
      <c r="D20" s="71" t="s">
        <v>68</v>
      </c>
      <c r="E20" s="71" t="s">
        <v>41</v>
      </c>
      <c r="F20" s="234"/>
    </row>
    <row r="21" spans="1:6" ht="45.75" customHeight="1" thickBot="1" x14ac:dyDescent="0.25">
      <c r="A21" s="125" t="s">
        <v>75</v>
      </c>
      <c r="B21" s="157" t="s">
        <v>70</v>
      </c>
      <c r="C21" s="116">
        <v>19100</v>
      </c>
      <c r="D21" s="139">
        <f>E4</f>
        <v>0</v>
      </c>
      <c r="E21" s="131">
        <f>D21*C21</f>
        <v>0</v>
      </c>
      <c r="F21" s="132" t="s">
        <v>52</v>
      </c>
    </row>
    <row r="22" spans="1:6" ht="24" customHeight="1" x14ac:dyDescent="0.2">
      <c r="D22" s="111" t="s">
        <v>76</v>
      </c>
      <c r="E22" s="179">
        <f>SUM(E21:E21)</f>
        <v>0</v>
      </c>
    </row>
  </sheetData>
  <protectedRanges>
    <protectedRange sqref="D13:D15 D20" name="区域1"/>
    <protectedRange sqref="F21" name="区域1_2_1"/>
    <protectedRange sqref="E12 E19" name="区域1_1_3"/>
    <protectedRange sqref="E12 E19" name="区域1_1_1_2"/>
    <protectedRange sqref="D16:E16" name="区域1_3"/>
    <protectedRange sqref="D22:E22" name="区域1_4"/>
    <protectedRange sqref="E21" name="区域1_5"/>
  </protectedRanges>
  <mergeCells count="17">
    <mergeCell ref="A2:A3"/>
    <mergeCell ref="A12:A13"/>
    <mergeCell ref="A14:A15"/>
    <mergeCell ref="A19:A20"/>
    <mergeCell ref="B2:B3"/>
    <mergeCell ref="B4:B7"/>
    <mergeCell ref="B12:B13"/>
    <mergeCell ref="B19:B20"/>
    <mergeCell ref="C2:C3"/>
    <mergeCell ref="C12:C13"/>
    <mergeCell ref="C19:C20"/>
    <mergeCell ref="D2:D3"/>
    <mergeCell ref="F2:F3"/>
    <mergeCell ref="F4:F7"/>
    <mergeCell ref="F12:F13"/>
    <mergeCell ref="F14:F15"/>
    <mergeCell ref="F19:F20"/>
  </mergeCells>
  <phoneticPr fontId="39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workbookViewId="0">
      <selection activeCell="B17" sqref="B17"/>
    </sheetView>
  </sheetViews>
  <sheetFormatPr defaultColWidth="9" defaultRowHeight="14.25" x14ac:dyDescent="0.2"/>
  <cols>
    <col min="1" max="1" width="12.5" style="5" customWidth="1"/>
    <col min="2" max="2" width="17.5" style="5" customWidth="1"/>
    <col min="3" max="3" width="14.375" style="5" customWidth="1"/>
    <col min="4" max="5" width="15.125" style="5" customWidth="1"/>
    <col min="6" max="6" width="12.5" style="5" customWidth="1"/>
    <col min="7" max="16384" width="9" style="5"/>
  </cols>
  <sheetData>
    <row r="1" spans="1:6" ht="16.5" thickBot="1" x14ac:dyDescent="0.25">
      <c r="A1" s="35" t="s">
        <v>77</v>
      </c>
    </row>
    <row r="2" spans="1:6" x14ac:dyDescent="0.2">
      <c r="A2" s="216" t="s">
        <v>25</v>
      </c>
      <c r="B2" s="210" t="s">
        <v>1</v>
      </c>
      <c r="C2" s="210" t="s">
        <v>26</v>
      </c>
      <c r="D2" s="210" t="s">
        <v>27</v>
      </c>
      <c r="E2" s="7" t="s">
        <v>28</v>
      </c>
      <c r="F2" s="202" t="s">
        <v>4</v>
      </c>
    </row>
    <row r="3" spans="1:6" ht="24" x14ac:dyDescent="0.2">
      <c r="A3" s="235"/>
      <c r="B3" s="224"/>
      <c r="C3" s="224"/>
      <c r="D3" s="224"/>
      <c r="E3" s="8" t="s">
        <v>29</v>
      </c>
      <c r="F3" s="227"/>
    </row>
    <row r="4" spans="1:6" ht="39" thickBot="1" x14ac:dyDescent="0.25">
      <c r="A4" s="141" t="s">
        <v>78</v>
      </c>
      <c r="B4" s="31" t="s">
        <v>79</v>
      </c>
      <c r="C4" s="188" t="s">
        <v>80</v>
      </c>
      <c r="D4" s="31" t="s">
        <v>81</v>
      </c>
      <c r="E4" s="33"/>
      <c r="F4" s="142" t="s">
        <v>82</v>
      </c>
    </row>
    <row r="8" spans="1:6" s="2" customFormat="1" ht="15.75" x14ac:dyDescent="0.2">
      <c r="A8" s="35" t="s">
        <v>83</v>
      </c>
    </row>
    <row r="9" spans="1:6" s="2" customFormat="1" ht="18.75" customHeight="1" x14ac:dyDescent="0.2">
      <c r="A9" s="236" t="s">
        <v>1</v>
      </c>
      <c r="B9" s="218" t="s">
        <v>35</v>
      </c>
      <c r="C9" s="212" t="s">
        <v>84</v>
      </c>
      <c r="D9" s="36" t="s">
        <v>38</v>
      </c>
      <c r="E9" s="36" t="s">
        <v>39</v>
      </c>
      <c r="F9" s="231" t="s">
        <v>4</v>
      </c>
    </row>
    <row r="10" spans="1:6" s="2" customFormat="1" ht="28.5" customHeight="1" x14ac:dyDescent="0.2">
      <c r="A10" s="237"/>
      <c r="B10" s="242"/>
      <c r="C10" s="225"/>
      <c r="D10" s="57" t="s">
        <v>85</v>
      </c>
      <c r="E10" s="57" t="s">
        <v>41</v>
      </c>
      <c r="F10" s="232"/>
    </row>
    <row r="11" spans="1:6" s="52" customFormat="1" ht="28.5" x14ac:dyDescent="0.2">
      <c r="A11" s="125" t="s">
        <v>86</v>
      </c>
      <c r="B11" s="126" t="s">
        <v>301</v>
      </c>
      <c r="C11" s="116">
        <v>120</v>
      </c>
      <c r="D11" s="127">
        <f>E4</f>
        <v>0</v>
      </c>
      <c r="E11" s="118">
        <f>D11*C11</f>
        <v>0</v>
      </c>
      <c r="F11" s="128" t="s">
        <v>44</v>
      </c>
    </row>
    <row r="12" spans="1:6" ht="24" customHeight="1" x14ac:dyDescent="0.2">
      <c r="D12" s="111" t="s">
        <v>87</v>
      </c>
      <c r="E12" s="179">
        <f>SUM(E11)</f>
        <v>0</v>
      </c>
    </row>
    <row r="13" spans="1:6" x14ac:dyDescent="0.2">
      <c r="D13" s="129"/>
      <c r="E13" s="180"/>
    </row>
    <row r="14" spans="1:6" s="2" customFormat="1" ht="15.75" x14ac:dyDescent="0.2">
      <c r="A14" s="35" t="s">
        <v>88</v>
      </c>
    </row>
    <row r="15" spans="1:6" s="2" customFormat="1" ht="18.75" customHeight="1" x14ac:dyDescent="0.2">
      <c r="A15" s="238" t="s">
        <v>1</v>
      </c>
      <c r="B15" s="222" t="s">
        <v>35</v>
      </c>
      <c r="C15" s="214" t="s">
        <v>89</v>
      </c>
      <c r="D15" s="68" t="s">
        <v>38</v>
      </c>
      <c r="E15" s="68" t="s">
        <v>39</v>
      </c>
      <c r="F15" s="233" t="s">
        <v>4</v>
      </c>
    </row>
    <row r="16" spans="1:6" s="2" customFormat="1" ht="24" x14ac:dyDescent="0.2">
      <c r="A16" s="239"/>
      <c r="B16" s="243"/>
      <c r="C16" s="226"/>
      <c r="D16" s="71" t="s">
        <v>85</v>
      </c>
      <c r="E16" s="71" t="s">
        <v>41</v>
      </c>
      <c r="F16" s="234"/>
    </row>
    <row r="17" spans="1:6" s="2" customFormat="1" ht="45.75" customHeight="1" x14ac:dyDescent="0.2">
      <c r="A17" s="125" t="s">
        <v>90</v>
      </c>
      <c r="B17" s="126" t="s">
        <v>301</v>
      </c>
      <c r="C17" s="116">
        <v>8</v>
      </c>
      <c r="D17" s="127">
        <f>E4</f>
        <v>0</v>
      </c>
      <c r="E17" s="131">
        <f>D17*C17</f>
        <v>0</v>
      </c>
      <c r="F17" s="132" t="s">
        <v>52</v>
      </c>
    </row>
    <row r="18" spans="1:6" ht="24" customHeight="1" x14ac:dyDescent="0.2">
      <c r="D18" s="111" t="s">
        <v>91</v>
      </c>
      <c r="E18" s="179">
        <f>SUM(E17:E17)</f>
        <v>0</v>
      </c>
    </row>
  </sheetData>
  <protectedRanges>
    <protectedRange sqref="D16" name="区域1"/>
    <protectedRange sqref="F17" name="区域1_2_1"/>
    <protectedRange sqref="E15" name="区域1_1_3"/>
    <protectedRange sqref="E15" name="区域1_1_1_2"/>
    <protectedRange sqref="E17" name="区域1_5"/>
    <protectedRange sqref="D10:D11" name="区域1_1"/>
    <protectedRange sqref="E9" name="区域1_1_3_1"/>
    <protectedRange sqref="E9" name="区域1_1_1_2_1"/>
    <protectedRange sqref="D12:E13" name="区域1_2"/>
    <protectedRange sqref="D18:E18" name="区域1_4"/>
  </protectedRanges>
  <mergeCells count="13">
    <mergeCell ref="A2:A3"/>
    <mergeCell ref="A9:A10"/>
    <mergeCell ref="A15:A16"/>
    <mergeCell ref="B2:B3"/>
    <mergeCell ref="B9:B10"/>
    <mergeCell ref="B15:B16"/>
    <mergeCell ref="C2:C3"/>
    <mergeCell ref="C9:C10"/>
    <mergeCell ref="C15:C16"/>
    <mergeCell ref="D2:D3"/>
    <mergeCell ref="F2:F3"/>
    <mergeCell ref="F9:F10"/>
    <mergeCell ref="F15:F16"/>
  </mergeCells>
  <phoneticPr fontId="39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workbookViewId="0">
      <selection activeCell="F15" sqref="F15"/>
    </sheetView>
  </sheetViews>
  <sheetFormatPr defaultColWidth="9" defaultRowHeight="14.25" x14ac:dyDescent="0.2"/>
  <cols>
    <col min="1" max="1" width="12.5" style="1" customWidth="1"/>
    <col min="2" max="2" width="21.125" style="1" customWidth="1"/>
    <col min="3" max="3" width="15.25" style="1" customWidth="1"/>
    <col min="4" max="5" width="15" style="1" customWidth="1"/>
    <col min="6" max="6" width="17.5" style="1" customWidth="1"/>
    <col min="7" max="7" width="12.5" style="1" customWidth="1"/>
    <col min="8" max="16384" width="9" style="1"/>
  </cols>
  <sheetData>
    <row r="1" spans="1:7" x14ac:dyDescent="0.2">
      <c r="A1" s="6" t="s">
        <v>92</v>
      </c>
    </row>
    <row r="2" spans="1:7" x14ac:dyDescent="0.2">
      <c r="A2" s="260" t="s">
        <v>25</v>
      </c>
      <c r="B2" s="252" t="s">
        <v>1</v>
      </c>
      <c r="C2" s="252" t="s">
        <v>26</v>
      </c>
      <c r="D2" s="252" t="s">
        <v>27</v>
      </c>
      <c r="E2" s="78" t="s">
        <v>28</v>
      </c>
      <c r="F2" s="244" t="s">
        <v>4</v>
      </c>
    </row>
    <row r="3" spans="1:7" ht="23.25" thickBot="1" x14ac:dyDescent="0.25">
      <c r="A3" s="261"/>
      <c r="B3" s="253"/>
      <c r="C3" s="253"/>
      <c r="D3" s="253"/>
      <c r="E3" s="79" t="s">
        <v>93</v>
      </c>
      <c r="F3" s="245"/>
    </row>
    <row r="4" spans="1:7" x14ac:dyDescent="0.2">
      <c r="A4" s="80" t="s">
        <v>94</v>
      </c>
      <c r="B4" s="254" t="s">
        <v>95</v>
      </c>
      <c r="C4" s="81" t="s">
        <v>96</v>
      </c>
      <c r="D4" s="81" t="s">
        <v>97</v>
      </c>
      <c r="E4" s="174"/>
      <c r="F4" s="182" t="s">
        <v>297</v>
      </c>
    </row>
    <row r="5" spans="1:7" ht="15" thickBot="1" x14ac:dyDescent="0.25">
      <c r="A5" s="83" t="s">
        <v>98</v>
      </c>
      <c r="B5" s="255"/>
      <c r="C5" s="84" t="s">
        <v>99</v>
      </c>
      <c r="D5" s="84" t="s">
        <v>97</v>
      </c>
      <c r="E5" s="175"/>
      <c r="F5" s="183" t="s">
        <v>297</v>
      </c>
    </row>
    <row r="6" spans="1:7" ht="27" x14ac:dyDescent="0.2">
      <c r="A6" s="80" t="s">
        <v>100</v>
      </c>
      <c r="B6" s="254" t="s">
        <v>101</v>
      </c>
      <c r="C6" s="81" t="s">
        <v>102</v>
      </c>
      <c r="D6" s="81" t="s">
        <v>97</v>
      </c>
      <c r="E6" s="176"/>
      <c r="F6" s="82" t="s">
        <v>103</v>
      </c>
    </row>
    <row r="7" spans="1:7" ht="27" x14ac:dyDescent="0.2">
      <c r="A7" s="86" t="s">
        <v>104</v>
      </c>
      <c r="B7" s="256"/>
      <c r="C7" s="87" t="s">
        <v>105</v>
      </c>
      <c r="D7" s="87" t="s">
        <v>97</v>
      </c>
      <c r="E7" s="177"/>
      <c r="F7" s="88" t="s">
        <v>106</v>
      </c>
    </row>
    <row r="8" spans="1:7" ht="27.75" thickBot="1" x14ac:dyDescent="0.25">
      <c r="A8" s="83" t="s">
        <v>107</v>
      </c>
      <c r="B8" s="255"/>
      <c r="C8" s="84" t="s">
        <v>108</v>
      </c>
      <c r="D8" s="84" t="s">
        <v>97</v>
      </c>
      <c r="E8" s="175"/>
      <c r="F8" s="85" t="s">
        <v>106</v>
      </c>
    </row>
    <row r="9" spans="1:7" ht="48.75" thickBot="1" x14ac:dyDescent="0.25">
      <c r="A9" s="89" t="s">
        <v>109</v>
      </c>
      <c r="B9" s="90" t="s">
        <v>110</v>
      </c>
      <c r="C9" s="90" t="s">
        <v>111</v>
      </c>
      <c r="D9" s="90" t="s">
        <v>112</v>
      </c>
      <c r="E9" s="178"/>
      <c r="F9" s="91" t="s">
        <v>113</v>
      </c>
    </row>
    <row r="12" spans="1:7" s="2" customFormat="1" ht="15.75" x14ac:dyDescent="0.2">
      <c r="A12" s="35" t="s">
        <v>114</v>
      </c>
    </row>
    <row r="13" spans="1:7" s="2" customFormat="1" x14ac:dyDescent="0.2">
      <c r="A13" s="262" t="s">
        <v>1</v>
      </c>
      <c r="B13" s="212" t="s">
        <v>35</v>
      </c>
      <c r="C13" s="212" t="s">
        <v>115</v>
      </c>
      <c r="D13" s="212"/>
      <c r="E13" s="36" t="s">
        <v>38</v>
      </c>
      <c r="F13" s="36" t="s">
        <v>39</v>
      </c>
      <c r="G13" s="231" t="s">
        <v>4</v>
      </c>
    </row>
    <row r="14" spans="1:7" s="2" customFormat="1" ht="24" x14ac:dyDescent="0.2">
      <c r="A14" s="263"/>
      <c r="B14" s="225"/>
      <c r="C14" s="92" t="s">
        <v>26</v>
      </c>
      <c r="D14" s="92" t="s">
        <v>116</v>
      </c>
      <c r="E14" s="57" t="s">
        <v>117</v>
      </c>
      <c r="F14" s="57" t="s">
        <v>41</v>
      </c>
      <c r="G14" s="232"/>
    </row>
    <row r="15" spans="1:7" s="52" customFormat="1" ht="16.5" x14ac:dyDescent="0.2">
      <c r="A15" s="249" t="s">
        <v>118</v>
      </c>
      <c r="B15" s="93" t="s">
        <v>119</v>
      </c>
      <c r="C15" s="94" t="s">
        <v>120</v>
      </c>
      <c r="D15" s="95">
        <v>54</v>
      </c>
      <c r="E15" s="96">
        <f>E4</f>
        <v>0</v>
      </c>
      <c r="F15" s="97">
        <f t="shared" ref="F15:F19" si="0">E15*D15</f>
        <v>0</v>
      </c>
      <c r="G15" s="246" t="s">
        <v>294</v>
      </c>
    </row>
    <row r="16" spans="1:7" s="52" customFormat="1" ht="16.5" x14ac:dyDescent="0.2">
      <c r="A16" s="250"/>
      <c r="B16" s="98" t="s">
        <v>121</v>
      </c>
      <c r="C16" s="99" t="s">
        <v>120</v>
      </c>
      <c r="D16" s="100">
        <v>9</v>
      </c>
      <c r="E16" s="101">
        <f>E4</f>
        <v>0</v>
      </c>
      <c r="F16" s="102">
        <f t="shared" si="0"/>
        <v>0</v>
      </c>
      <c r="G16" s="247"/>
    </row>
    <row r="17" spans="1:7" s="52" customFormat="1" ht="16.5" x14ac:dyDescent="0.2">
      <c r="A17" s="250"/>
      <c r="B17" s="257" t="s">
        <v>122</v>
      </c>
      <c r="C17" s="94" t="s">
        <v>123</v>
      </c>
      <c r="D17" s="95">
        <v>42</v>
      </c>
      <c r="E17" s="96">
        <f>E6</f>
        <v>0</v>
      </c>
      <c r="F17" s="97">
        <f t="shared" si="0"/>
        <v>0</v>
      </c>
      <c r="G17" s="247"/>
    </row>
    <row r="18" spans="1:7" s="52" customFormat="1" ht="16.5" x14ac:dyDescent="0.2">
      <c r="A18" s="250"/>
      <c r="B18" s="258"/>
      <c r="C18" s="103" t="s">
        <v>120</v>
      </c>
      <c r="D18" s="104">
        <v>12</v>
      </c>
      <c r="E18" s="105">
        <f>E7</f>
        <v>0</v>
      </c>
      <c r="F18" s="106">
        <f t="shared" si="0"/>
        <v>0</v>
      </c>
      <c r="G18" s="247"/>
    </row>
    <row r="19" spans="1:7" ht="16.5" x14ac:dyDescent="0.2">
      <c r="A19" s="251"/>
      <c r="B19" s="107" t="s">
        <v>124</v>
      </c>
      <c r="C19" s="99" t="s">
        <v>120</v>
      </c>
      <c r="D19" s="108">
        <v>9</v>
      </c>
      <c r="E19" s="109">
        <f>E7</f>
        <v>0</v>
      </c>
      <c r="F19" s="102">
        <f t="shared" si="0"/>
        <v>0</v>
      </c>
      <c r="G19" s="248"/>
    </row>
    <row r="20" spans="1:7" ht="15" x14ac:dyDescent="0.2">
      <c r="A20" s="2"/>
      <c r="D20" s="110"/>
      <c r="E20" s="111" t="s">
        <v>125</v>
      </c>
      <c r="F20" s="112">
        <f>SUM(F15:F19)</f>
        <v>0</v>
      </c>
    </row>
    <row r="21" spans="1:7" x14ac:dyDescent="0.2">
      <c r="A21" s="2"/>
      <c r="D21" s="110"/>
      <c r="E21" s="113"/>
      <c r="F21" s="113"/>
    </row>
    <row r="22" spans="1:7" s="2" customFormat="1" ht="15.75" x14ac:dyDescent="0.2">
      <c r="A22" s="35" t="s">
        <v>126</v>
      </c>
    </row>
    <row r="23" spans="1:7" s="2" customFormat="1" x14ac:dyDescent="0.2">
      <c r="A23" s="264" t="s">
        <v>1</v>
      </c>
      <c r="B23" s="214" t="s">
        <v>35</v>
      </c>
      <c r="C23" s="214" t="s">
        <v>127</v>
      </c>
      <c r="D23" s="214"/>
      <c r="E23" s="68" t="s">
        <v>38</v>
      </c>
      <c r="F23" s="68" t="s">
        <v>39</v>
      </c>
      <c r="G23" s="233" t="s">
        <v>4</v>
      </c>
    </row>
    <row r="24" spans="1:7" s="2" customFormat="1" ht="24" x14ac:dyDescent="0.2">
      <c r="A24" s="265"/>
      <c r="B24" s="226"/>
      <c r="C24" s="114" t="s">
        <v>26</v>
      </c>
      <c r="D24" s="114" t="s">
        <v>116</v>
      </c>
      <c r="E24" s="71" t="s">
        <v>117</v>
      </c>
      <c r="F24" s="71" t="s">
        <v>41</v>
      </c>
      <c r="G24" s="234"/>
    </row>
    <row r="25" spans="1:7" s="52" customFormat="1" ht="16.5" x14ac:dyDescent="0.2">
      <c r="A25" s="249" t="s">
        <v>128</v>
      </c>
      <c r="B25" s="115" t="s">
        <v>129</v>
      </c>
      <c r="C25" s="116" t="s">
        <v>120</v>
      </c>
      <c r="D25" s="117">
        <v>14</v>
      </c>
      <c r="E25" s="118">
        <f>E4</f>
        <v>0</v>
      </c>
      <c r="F25" s="119">
        <f>E25*D25</f>
        <v>0</v>
      </c>
      <c r="G25" s="246" t="s">
        <v>52</v>
      </c>
    </row>
    <row r="26" spans="1:7" s="52" customFormat="1" ht="16.5" x14ac:dyDescent="0.2">
      <c r="A26" s="250"/>
      <c r="B26" s="257" t="s">
        <v>130</v>
      </c>
      <c r="C26" s="94" t="s">
        <v>123</v>
      </c>
      <c r="D26" s="95">
        <v>10</v>
      </c>
      <c r="E26" s="96">
        <f>E6</f>
        <v>0</v>
      </c>
      <c r="F26" s="120">
        <f>E26*D26</f>
        <v>0</v>
      </c>
      <c r="G26" s="247"/>
    </row>
    <row r="27" spans="1:7" s="52" customFormat="1" ht="16.5" x14ac:dyDescent="0.2">
      <c r="A27" s="250"/>
      <c r="B27" s="259"/>
      <c r="C27" s="99" t="s">
        <v>120</v>
      </c>
      <c r="D27" s="100">
        <v>4</v>
      </c>
      <c r="E27" s="101">
        <f>E7</f>
        <v>0</v>
      </c>
      <c r="F27" s="121">
        <f>E27*D27</f>
        <v>0</v>
      </c>
      <c r="G27" s="247"/>
    </row>
    <row r="28" spans="1:7" ht="16.5" x14ac:dyDescent="0.2">
      <c r="A28" s="251"/>
      <c r="B28" s="122" t="s">
        <v>131</v>
      </c>
      <c r="C28" s="116" t="s">
        <v>132</v>
      </c>
      <c r="D28" s="116">
        <v>20</v>
      </c>
      <c r="E28" s="123">
        <f>E9</f>
        <v>0</v>
      </c>
      <c r="F28" s="119">
        <f>E28*D28</f>
        <v>0</v>
      </c>
      <c r="G28" s="248"/>
    </row>
    <row r="29" spans="1:7" ht="15" x14ac:dyDescent="0.2">
      <c r="E29" s="111" t="s">
        <v>133</v>
      </c>
      <c r="F29" s="184">
        <f>SUM(F25:F28)</f>
        <v>0</v>
      </c>
    </row>
  </sheetData>
  <protectedRanges>
    <protectedRange sqref="E14 D14:D18 E24 D24:D27" name="区域1_1"/>
    <protectedRange sqref="F15:F20" name="区域1_3"/>
    <protectedRange sqref="E20" name="区域1_2_2"/>
    <protectedRange sqref="F25:F29" name="区域1_6"/>
    <protectedRange sqref="E29" name="区域1_4_1"/>
  </protectedRanges>
  <mergeCells count="21">
    <mergeCell ref="C13:D13"/>
    <mergeCell ref="C23:D23"/>
    <mergeCell ref="A2:A3"/>
    <mergeCell ref="A13:A14"/>
    <mergeCell ref="A15:A19"/>
    <mergeCell ref="A23:A24"/>
    <mergeCell ref="C2:C3"/>
    <mergeCell ref="D2:D3"/>
    <mergeCell ref="A25:A28"/>
    <mergeCell ref="B2:B3"/>
    <mergeCell ref="B4:B5"/>
    <mergeCell ref="B6:B8"/>
    <mergeCell ref="B13:B14"/>
    <mergeCell ref="B17:B18"/>
    <mergeCell ref="B23:B24"/>
    <mergeCell ref="B26:B27"/>
    <mergeCell ref="F2:F3"/>
    <mergeCell ref="G13:G14"/>
    <mergeCell ref="G15:G19"/>
    <mergeCell ref="G23:G24"/>
    <mergeCell ref="G25:G28"/>
  </mergeCells>
  <phoneticPr fontId="37" type="noConversion"/>
  <pageMargins left="0.7" right="0.7" top="0.75" bottom="0.75" header="0.3" footer="0.3"/>
  <pageSetup paperSize="9" orientation="landscape" r:id="rId1"/>
  <ignoredErrors>
    <ignoredError sqref="E1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14"/>
  <sheetViews>
    <sheetView tabSelected="1" topLeftCell="A94" workbookViewId="0">
      <selection activeCell="G120" sqref="G120"/>
    </sheetView>
  </sheetViews>
  <sheetFormatPr defaultColWidth="9" defaultRowHeight="14.25" x14ac:dyDescent="0.2"/>
  <cols>
    <col min="1" max="1" width="10" style="4" customWidth="1"/>
    <col min="2" max="2" width="13.125" style="5" customWidth="1"/>
    <col min="3" max="3" width="17.125" style="5" customWidth="1"/>
    <col min="4" max="4" width="25.5" style="5" customWidth="1"/>
    <col min="5" max="5" width="9.75" style="5" customWidth="1"/>
    <col min="6" max="6" width="14.75" style="5" customWidth="1"/>
    <col min="7" max="8" width="15" style="5" customWidth="1"/>
    <col min="9" max="9" width="12.5" style="5" customWidth="1"/>
    <col min="10" max="16384" width="9" style="5"/>
  </cols>
  <sheetData>
    <row r="2" spans="1:7" s="1" customFormat="1" ht="15" thickBot="1" x14ac:dyDescent="0.25">
      <c r="A2" s="6" t="s">
        <v>134</v>
      </c>
    </row>
    <row r="3" spans="1:7" s="2" customFormat="1" x14ac:dyDescent="0.2">
      <c r="A3" s="216" t="s">
        <v>25</v>
      </c>
      <c r="B3" s="271" t="s">
        <v>1</v>
      </c>
      <c r="C3" s="272"/>
      <c r="D3" s="210" t="s">
        <v>26</v>
      </c>
      <c r="E3" s="210" t="s">
        <v>27</v>
      </c>
      <c r="F3" s="7" t="s">
        <v>28</v>
      </c>
      <c r="G3" s="202" t="s">
        <v>4</v>
      </c>
    </row>
    <row r="4" spans="1:7" s="2" customFormat="1" ht="24" x14ac:dyDescent="0.2">
      <c r="A4" s="235"/>
      <c r="B4" s="273"/>
      <c r="C4" s="274"/>
      <c r="D4" s="224"/>
      <c r="E4" s="224"/>
      <c r="F4" s="8" t="s">
        <v>29</v>
      </c>
      <c r="G4" s="227"/>
    </row>
    <row r="5" spans="1:7" ht="28.5" x14ac:dyDescent="0.2">
      <c r="A5" s="9" t="s">
        <v>135</v>
      </c>
      <c r="B5" s="291" t="s">
        <v>136</v>
      </c>
      <c r="C5" s="11" t="s">
        <v>137</v>
      </c>
      <c r="D5" s="11" t="s">
        <v>138</v>
      </c>
      <c r="E5" s="11" t="s">
        <v>139</v>
      </c>
      <c r="F5" s="12"/>
      <c r="G5" s="13"/>
    </row>
    <row r="6" spans="1:7" ht="18" customHeight="1" x14ac:dyDescent="0.2">
      <c r="A6" s="14" t="s">
        <v>140</v>
      </c>
      <c r="B6" s="240"/>
      <c r="C6" s="240" t="s">
        <v>141</v>
      </c>
      <c r="D6" s="16" t="s">
        <v>142</v>
      </c>
      <c r="E6" s="16" t="s">
        <v>143</v>
      </c>
      <c r="F6" s="17"/>
      <c r="G6" s="275" t="s">
        <v>144</v>
      </c>
    </row>
    <row r="7" spans="1:7" ht="18" customHeight="1" x14ac:dyDescent="0.2">
      <c r="A7" s="14" t="s">
        <v>145</v>
      </c>
      <c r="B7" s="240"/>
      <c r="C7" s="240"/>
      <c r="D7" s="16" t="s">
        <v>295</v>
      </c>
      <c r="E7" s="16" t="s">
        <v>143</v>
      </c>
      <c r="F7" s="17"/>
      <c r="G7" s="275"/>
    </row>
    <row r="8" spans="1:7" ht="18" customHeight="1" x14ac:dyDescent="0.2">
      <c r="A8" s="14" t="s">
        <v>147</v>
      </c>
      <c r="B8" s="240"/>
      <c r="C8" s="240"/>
      <c r="D8" s="16" t="s">
        <v>148</v>
      </c>
      <c r="E8" s="16" t="s">
        <v>143</v>
      </c>
      <c r="F8" s="17"/>
      <c r="G8" s="275"/>
    </row>
    <row r="9" spans="1:7" ht="18" customHeight="1" x14ac:dyDescent="0.2">
      <c r="A9" s="14" t="s">
        <v>149</v>
      </c>
      <c r="B9" s="240"/>
      <c r="C9" s="240" t="s">
        <v>150</v>
      </c>
      <c r="D9" s="19" t="s">
        <v>151</v>
      </c>
      <c r="E9" s="15" t="s">
        <v>152</v>
      </c>
      <c r="F9" s="17"/>
      <c r="G9" s="275" t="s">
        <v>153</v>
      </c>
    </row>
    <row r="10" spans="1:7" ht="18" customHeight="1" x14ac:dyDescent="0.2">
      <c r="A10" s="14" t="s">
        <v>154</v>
      </c>
      <c r="B10" s="240"/>
      <c r="C10" s="240"/>
      <c r="D10" s="15" t="s">
        <v>155</v>
      </c>
      <c r="E10" s="15" t="s">
        <v>152</v>
      </c>
      <c r="F10" s="17"/>
      <c r="G10" s="275"/>
    </row>
    <row r="11" spans="1:7" ht="51" x14ac:dyDescent="0.2">
      <c r="A11" s="14" t="s">
        <v>156</v>
      </c>
      <c r="B11" s="240"/>
      <c r="C11" s="15" t="s">
        <v>157</v>
      </c>
      <c r="D11" s="16" t="s">
        <v>158</v>
      </c>
      <c r="E11" s="16" t="s">
        <v>159</v>
      </c>
      <c r="F11" s="17"/>
      <c r="G11" s="18" t="s">
        <v>160</v>
      </c>
    </row>
    <row r="12" spans="1:7" ht="18" customHeight="1" x14ac:dyDescent="0.2">
      <c r="A12" s="14" t="s">
        <v>161</v>
      </c>
      <c r="B12" s="240"/>
      <c r="C12" s="15" t="s">
        <v>162</v>
      </c>
      <c r="D12" s="15" t="s">
        <v>162</v>
      </c>
      <c r="E12" s="16" t="s">
        <v>152</v>
      </c>
      <c r="F12" s="17"/>
      <c r="G12" s="18"/>
    </row>
    <row r="13" spans="1:7" ht="18" customHeight="1" x14ac:dyDescent="0.2">
      <c r="A13" s="14" t="s">
        <v>163</v>
      </c>
      <c r="B13" s="240"/>
      <c r="C13" s="240" t="s">
        <v>164</v>
      </c>
      <c r="D13" s="15" t="s">
        <v>165</v>
      </c>
      <c r="E13" s="15" t="s">
        <v>152</v>
      </c>
      <c r="F13" s="17"/>
      <c r="G13" s="18"/>
    </row>
    <row r="14" spans="1:7" ht="18" customHeight="1" x14ac:dyDescent="0.2">
      <c r="A14" s="20" t="s">
        <v>166</v>
      </c>
      <c r="B14" s="288"/>
      <c r="C14" s="288"/>
      <c r="D14" s="21" t="s">
        <v>167</v>
      </c>
      <c r="E14" s="21" t="s">
        <v>152</v>
      </c>
      <c r="F14" s="22"/>
      <c r="G14" s="23"/>
    </row>
    <row r="15" spans="1:7" ht="18" customHeight="1" x14ac:dyDescent="0.2">
      <c r="A15" s="9" t="s">
        <v>168</v>
      </c>
      <c r="B15" s="291" t="s">
        <v>169</v>
      </c>
      <c r="C15" s="10" t="s">
        <v>170</v>
      </c>
      <c r="D15" s="10" t="s">
        <v>171</v>
      </c>
      <c r="E15" s="10" t="s">
        <v>172</v>
      </c>
      <c r="F15" s="12"/>
      <c r="G15" s="24"/>
    </row>
    <row r="16" spans="1:7" ht="18" customHeight="1" x14ac:dyDescent="0.2">
      <c r="A16" s="14" t="s">
        <v>173</v>
      </c>
      <c r="B16" s="240"/>
      <c r="C16" s="15" t="s">
        <v>174</v>
      </c>
      <c r="D16" s="15" t="s">
        <v>175</v>
      </c>
      <c r="E16" s="15" t="s">
        <v>172</v>
      </c>
      <c r="F16" s="17"/>
      <c r="G16" s="18"/>
    </row>
    <row r="17" spans="1:7" ht="18" customHeight="1" x14ac:dyDescent="0.2">
      <c r="A17" s="14" t="s">
        <v>176</v>
      </c>
      <c r="B17" s="240"/>
      <c r="C17" s="289" t="s">
        <v>177</v>
      </c>
      <c r="D17" s="16" t="s">
        <v>178</v>
      </c>
      <c r="E17" s="15" t="s">
        <v>152</v>
      </c>
      <c r="F17" s="25"/>
      <c r="G17" s="275" t="s">
        <v>179</v>
      </c>
    </row>
    <row r="18" spans="1:7" ht="18" customHeight="1" x14ac:dyDescent="0.2">
      <c r="A18" s="14" t="s">
        <v>180</v>
      </c>
      <c r="B18" s="240"/>
      <c r="C18" s="289"/>
      <c r="D18" s="16" t="s">
        <v>181</v>
      </c>
      <c r="E18" s="15" t="s">
        <v>152</v>
      </c>
      <c r="F18" s="25"/>
      <c r="G18" s="275"/>
    </row>
    <row r="19" spans="1:7" ht="18" customHeight="1" x14ac:dyDescent="0.2">
      <c r="A19" s="14" t="s">
        <v>182</v>
      </c>
      <c r="B19" s="240"/>
      <c r="C19" s="289"/>
      <c r="D19" s="16" t="s">
        <v>183</v>
      </c>
      <c r="E19" s="15" t="s">
        <v>152</v>
      </c>
      <c r="F19" s="25"/>
      <c r="G19" s="275"/>
    </row>
    <row r="20" spans="1:7" ht="18" customHeight="1" x14ac:dyDescent="0.2">
      <c r="A20" s="14" t="s">
        <v>184</v>
      </c>
      <c r="B20" s="240"/>
      <c r="C20" s="289" t="s">
        <v>185</v>
      </c>
      <c r="D20" s="16" t="s">
        <v>186</v>
      </c>
      <c r="E20" s="15" t="s">
        <v>152</v>
      </c>
      <c r="F20" s="25"/>
      <c r="G20" s="275"/>
    </row>
    <row r="21" spans="1:7" ht="18" customHeight="1" x14ac:dyDescent="0.2">
      <c r="A21" s="14" t="s">
        <v>187</v>
      </c>
      <c r="B21" s="240"/>
      <c r="C21" s="289"/>
      <c r="D21" s="16" t="s">
        <v>188</v>
      </c>
      <c r="E21" s="15" t="s">
        <v>152</v>
      </c>
      <c r="F21" s="25"/>
      <c r="G21" s="275"/>
    </row>
    <row r="22" spans="1:7" ht="18" customHeight="1" x14ac:dyDescent="0.2">
      <c r="A22" s="20" t="s">
        <v>189</v>
      </c>
      <c r="B22" s="288"/>
      <c r="C22" s="290"/>
      <c r="D22" s="26" t="s">
        <v>190</v>
      </c>
      <c r="E22" s="21" t="s">
        <v>152</v>
      </c>
      <c r="F22" s="27"/>
      <c r="G22" s="282"/>
    </row>
    <row r="23" spans="1:7" ht="18" customHeight="1" x14ac:dyDescent="0.2">
      <c r="A23" s="9" t="s">
        <v>191</v>
      </c>
      <c r="B23" s="291" t="s">
        <v>192</v>
      </c>
      <c r="C23" s="291" t="s">
        <v>193</v>
      </c>
      <c r="D23" s="10" t="s">
        <v>194</v>
      </c>
      <c r="E23" s="10" t="s">
        <v>152</v>
      </c>
      <c r="F23" s="12"/>
      <c r="G23" s="283" t="s">
        <v>195</v>
      </c>
    </row>
    <row r="24" spans="1:7" ht="18" customHeight="1" x14ac:dyDescent="0.2">
      <c r="A24" s="14" t="s">
        <v>196</v>
      </c>
      <c r="B24" s="240"/>
      <c r="C24" s="240"/>
      <c r="D24" s="15" t="s">
        <v>197</v>
      </c>
      <c r="E24" s="15" t="s">
        <v>152</v>
      </c>
      <c r="F24" s="17"/>
      <c r="G24" s="275"/>
    </row>
    <row r="25" spans="1:7" ht="18" customHeight="1" x14ac:dyDescent="0.2">
      <c r="A25" s="14" t="s">
        <v>198</v>
      </c>
      <c r="B25" s="240"/>
      <c r="C25" s="240"/>
      <c r="D25" s="16" t="s">
        <v>199</v>
      </c>
      <c r="E25" s="15" t="s">
        <v>152</v>
      </c>
      <c r="F25" s="17"/>
      <c r="G25" s="275"/>
    </row>
    <row r="26" spans="1:7" ht="18" customHeight="1" x14ac:dyDescent="0.2">
      <c r="A26" s="14" t="s">
        <v>200</v>
      </c>
      <c r="B26" s="240"/>
      <c r="C26" s="240" t="s">
        <v>201</v>
      </c>
      <c r="D26" s="16" t="s">
        <v>202</v>
      </c>
      <c r="E26" s="15" t="s">
        <v>152</v>
      </c>
      <c r="F26" s="17"/>
      <c r="G26" s="275" t="s">
        <v>203</v>
      </c>
    </row>
    <row r="27" spans="1:7" ht="18" customHeight="1" x14ac:dyDescent="0.2">
      <c r="A27" s="14" t="s">
        <v>204</v>
      </c>
      <c r="B27" s="240"/>
      <c r="C27" s="240"/>
      <c r="D27" s="16" t="s">
        <v>205</v>
      </c>
      <c r="E27" s="15" t="s">
        <v>152</v>
      </c>
      <c r="F27" s="17"/>
      <c r="G27" s="275"/>
    </row>
    <row r="28" spans="1:7" ht="18" customHeight="1" x14ac:dyDescent="0.2">
      <c r="A28" s="14" t="s">
        <v>206</v>
      </c>
      <c r="B28" s="240"/>
      <c r="C28" s="240"/>
      <c r="D28" s="16" t="s">
        <v>207</v>
      </c>
      <c r="E28" s="15" t="s">
        <v>152</v>
      </c>
      <c r="F28" s="17"/>
      <c r="G28" s="275"/>
    </row>
    <row r="29" spans="1:7" ht="18" customHeight="1" x14ac:dyDescent="0.2">
      <c r="A29" s="14" t="s">
        <v>208</v>
      </c>
      <c r="B29" s="240"/>
      <c r="C29" s="15" t="s">
        <v>209</v>
      </c>
      <c r="D29" s="16" t="s">
        <v>210</v>
      </c>
      <c r="E29" s="15" t="s">
        <v>152</v>
      </c>
      <c r="F29" s="17"/>
      <c r="G29" s="18"/>
    </row>
    <row r="30" spans="1:7" ht="18" customHeight="1" x14ac:dyDescent="0.2">
      <c r="A30" s="14" t="s">
        <v>211</v>
      </c>
      <c r="B30" s="240"/>
      <c r="C30" s="15" t="s">
        <v>212</v>
      </c>
      <c r="D30" s="16" t="s">
        <v>212</v>
      </c>
      <c r="E30" s="15" t="s">
        <v>172</v>
      </c>
      <c r="F30" s="17"/>
      <c r="G30" s="28"/>
    </row>
    <row r="31" spans="1:7" ht="18" customHeight="1" x14ac:dyDescent="0.2">
      <c r="A31" s="14" t="s">
        <v>213</v>
      </c>
      <c r="B31" s="240"/>
      <c r="C31" s="15" t="s">
        <v>214</v>
      </c>
      <c r="D31" s="16" t="s">
        <v>215</v>
      </c>
      <c r="E31" s="15" t="s">
        <v>172</v>
      </c>
      <c r="F31" s="17"/>
      <c r="G31" s="28" t="s">
        <v>216</v>
      </c>
    </row>
    <row r="32" spans="1:7" ht="18" customHeight="1" x14ac:dyDescent="0.2">
      <c r="A32" s="14" t="s">
        <v>217</v>
      </c>
      <c r="B32" s="240"/>
      <c r="C32" s="15" t="s">
        <v>218</v>
      </c>
      <c r="D32" s="16" t="s">
        <v>219</v>
      </c>
      <c r="E32" s="15" t="s">
        <v>172</v>
      </c>
      <c r="F32" s="17"/>
      <c r="G32" s="28"/>
    </row>
    <row r="33" spans="1:7" ht="18" customHeight="1" x14ac:dyDescent="0.2">
      <c r="A33" s="14" t="s">
        <v>220</v>
      </c>
      <c r="B33" s="240"/>
      <c r="C33" s="240" t="s">
        <v>221</v>
      </c>
      <c r="D33" s="16" t="s">
        <v>222</v>
      </c>
      <c r="E33" s="15" t="s">
        <v>223</v>
      </c>
      <c r="F33" s="17"/>
      <c r="G33" s="276" t="s">
        <v>224</v>
      </c>
    </row>
    <row r="34" spans="1:7" ht="18" customHeight="1" x14ac:dyDescent="0.2">
      <c r="A34" s="20" t="s">
        <v>225</v>
      </c>
      <c r="B34" s="288"/>
      <c r="C34" s="288"/>
      <c r="D34" s="26" t="s">
        <v>226</v>
      </c>
      <c r="E34" s="21" t="s">
        <v>223</v>
      </c>
      <c r="F34" s="22"/>
      <c r="G34" s="277"/>
    </row>
    <row r="35" spans="1:7" ht="28.5" x14ac:dyDescent="0.2">
      <c r="A35" s="9" t="s">
        <v>227</v>
      </c>
      <c r="B35" s="291" t="s">
        <v>228</v>
      </c>
      <c r="C35" s="291" t="s">
        <v>229</v>
      </c>
      <c r="D35" s="11" t="s">
        <v>230</v>
      </c>
      <c r="E35" s="10" t="s">
        <v>231</v>
      </c>
      <c r="F35" s="12"/>
      <c r="G35" s="29"/>
    </row>
    <row r="36" spans="1:7" ht="28.5" x14ac:dyDescent="0.2">
      <c r="A36" s="14" t="s">
        <v>232</v>
      </c>
      <c r="B36" s="240"/>
      <c r="C36" s="240"/>
      <c r="D36" s="16" t="s">
        <v>233</v>
      </c>
      <c r="E36" s="15" t="s">
        <v>231</v>
      </c>
      <c r="F36" s="17"/>
      <c r="G36" s="28"/>
    </row>
    <row r="37" spans="1:7" ht="18" customHeight="1" x14ac:dyDescent="0.2">
      <c r="A37" s="14" t="s">
        <v>234</v>
      </c>
      <c r="B37" s="240"/>
      <c r="C37" s="240" t="s">
        <v>235</v>
      </c>
      <c r="D37" s="16" t="s">
        <v>236</v>
      </c>
      <c r="E37" s="15" t="s">
        <v>152</v>
      </c>
      <c r="F37" s="17"/>
      <c r="G37" s="276" t="s">
        <v>237</v>
      </c>
    </row>
    <row r="38" spans="1:7" ht="18" customHeight="1" x14ac:dyDescent="0.2">
      <c r="A38" s="14" t="s">
        <v>238</v>
      </c>
      <c r="B38" s="240"/>
      <c r="C38" s="240"/>
      <c r="D38" s="15" t="s">
        <v>239</v>
      </c>
      <c r="E38" s="15" t="s">
        <v>152</v>
      </c>
      <c r="F38" s="17"/>
      <c r="G38" s="276"/>
    </row>
    <row r="39" spans="1:7" ht="18" customHeight="1" x14ac:dyDescent="0.2">
      <c r="A39" s="14" t="s">
        <v>240</v>
      </c>
      <c r="B39" s="240"/>
      <c r="C39" s="240"/>
      <c r="D39" s="15" t="s">
        <v>241</v>
      </c>
      <c r="E39" s="15" t="s">
        <v>152</v>
      </c>
      <c r="F39" s="17"/>
      <c r="G39" s="276"/>
    </row>
    <row r="40" spans="1:7" ht="18" customHeight="1" x14ac:dyDescent="0.2">
      <c r="A40" s="14" t="s">
        <v>242</v>
      </c>
      <c r="B40" s="240"/>
      <c r="C40" s="240"/>
      <c r="D40" s="15" t="s">
        <v>243</v>
      </c>
      <c r="E40" s="15" t="s">
        <v>152</v>
      </c>
      <c r="F40" s="17"/>
      <c r="G40" s="276"/>
    </row>
    <row r="41" spans="1:7" ht="18" customHeight="1" x14ac:dyDescent="0.2">
      <c r="A41" s="14" t="s">
        <v>244</v>
      </c>
      <c r="B41" s="240"/>
      <c r="C41" s="240"/>
      <c r="D41" s="15" t="s">
        <v>245</v>
      </c>
      <c r="E41" s="15" t="s">
        <v>152</v>
      </c>
      <c r="F41" s="17"/>
      <c r="G41" s="276"/>
    </row>
    <row r="42" spans="1:7" ht="18" customHeight="1" x14ac:dyDescent="0.2">
      <c r="A42" s="14" t="s">
        <v>246</v>
      </c>
      <c r="B42" s="240"/>
      <c r="C42" s="240"/>
      <c r="D42" s="15" t="s">
        <v>247</v>
      </c>
      <c r="E42" s="15" t="s">
        <v>152</v>
      </c>
      <c r="F42" s="17"/>
      <c r="G42" s="276"/>
    </row>
    <row r="43" spans="1:7" ht="18" customHeight="1" x14ac:dyDescent="0.2">
      <c r="A43" s="20" t="s">
        <v>248</v>
      </c>
      <c r="B43" s="288"/>
      <c r="C43" s="288"/>
      <c r="D43" s="21" t="s">
        <v>249</v>
      </c>
      <c r="E43" s="21" t="s">
        <v>152</v>
      </c>
      <c r="F43" s="22"/>
      <c r="G43" s="277"/>
    </row>
    <row r="44" spans="1:7" ht="18" customHeight="1" x14ac:dyDescent="0.2">
      <c r="A44" s="9" t="s">
        <v>250</v>
      </c>
      <c r="B44" s="291" t="s">
        <v>251</v>
      </c>
      <c r="C44" s="10" t="s">
        <v>252</v>
      </c>
      <c r="D44" s="10" t="s">
        <v>252</v>
      </c>
      <c r="E44" s="10" t="s">
        <v>152</v>
      </c>
      <c r="F44" s="12"/>
      <c r="G44" s="29"/>
    </row>
    <row r="45" spans="1:7" ht="18" customHeight="1" x14ac:dyDescent="0.2">
      <c r="A45" s="14" t="s">
        <v>253</v>
      </c>
      <c r="B45" s="240"/>
      <c r="C45" s="15" t="s">
        <v>254</v>
      </c>
      <c r="D45" s="15" t="s">
        <v>254</v>
      </c>
      <c r="E45" s="15" t="s">
        <v>152</v>
      </c>
      <c r="F45" s="17"/>
      <c r="G45" s="28"/>
    </row>
    <row r="46" spans="1:7" ht="18" customHeight="1" x14ac:dyDescent="0.2">
      <c r="A46" s="14" t="s">
        <v>255</v>
      </c>
      <c r="B46" s="240"/>
      <c r="C46" s="15" t="s">
        <v>256</v>
      </c>
      <c r="D46" s="15" t="s">
        <v>257</v>
      </c>
      <c r="E46" s="15" t="s">
        <v>258</v>
      </c>
      <c r="F46" s="17"/>
      <c r="G46" s="28" t="s">
        <v>259</v>
      </c>
    </row>
    <row r="47" spans="1:7" ht="18" customHeight="1" x14ac:dyDescent="0.2">
      <c r="A47" s="14" t="s">
        <v>260</v>
      </c>
      <c r="B47" s="240"/>
      <c r="C47" s="15" t="s">
        <v>261</v>
      </c>
      <c r="D47" s="15" t="s">
        <v>262</v>
      </c>
      <c r="E47" s="15" t="s">
        <v>263</v>
      </c>
      <c r="F47" s="17"/>
      <c r="G47" s="28"/>
    </row>
    <row r="48" spans="1:7" ht="28.5" x14ac:dyDescent="0.2">
      <c r="A48" s="30" t="s">
        <v>264</v>
      </c>
      <c r="B48" s="241"/>
      <c r="C48" s="31" t="s">
        <v>265</v>
      </c>
      <c r="D48" s="32" t="s">
        <v>266</v>
      </c>
      <c r="E48" s="32" t="s">
        <v>267</v>
      </c>
      <c r="F48" s="33"/>
      <c r="G48" s="34" t="s">
        <v>268</v>
      </c>
    </row>
    <row r="52" spans="1:9" s="2" customFormat="1" ht="15.75" x14ac:dyDescent="0.2">
      <c r="A52" s="35" t="s">
        <v>269</v>
      </c>
    </row>
    <row r="53" spans="1:9" s="2" customFormat="1" ht="15" x14ac:dyDescent="0.2">
      <c r="A53" s="307" t="s">
        <v>1</v>
      </c>
      <c r="B53" s="314" t="s">
        <v>35</v>
      </c>
      <c r="C53" s="314"/>
      <c r="D53" s="314"/>
      <c r="E53" s="315" t="s">
        <v>270</v>
      </c>
      <c r="F53" s="316"/>
      <c r="G53" s="36" t="s">
        <v>38</v>
      </c>
      <c r="H53" s="36" t="s">
        <v>39</v>
      </c>
      <c r="I53" s="231" t="s">
        <v>4</v>
      </c>
    </row>
    <row r="54" spans="1:9" s="3" customFormat="1" ht="24" x14ac:dyDescent="0.2">
      <c r="A54" s="308"/>
      <c r="B54" s="37" t="s">
        <v>271</v>
      </c>
      <c r="C54" s="37" t="s">
        <v>272</v>
      </c>
      <c r="D54" s="37" t="s">
        <v>26</v>
      </c>
      <c r="E54" s="38" t="s">
        <v>27</v>
      </c>
      <c r="F54" s="38" t="s">
        <v>116</v>
      </c>
      <c r="G54" s="39" t="s">
        <v>273</v>
      </c>
      <c r="H54" s="39" t="s">
        <v>274</v>
      </c>
      <c r="I54" s="278"/>
    </row>
    <row r="55" spans="1:9" s="3" customFormat="1" ht="33" x14ac:dyDescent="0.2">
      <c r="A55" s="309" t="s">
        <v>275</v>
      </c>
      <c r="B55" s="284" t="s">
        <v>136</v>
      </c>
      <c r="C55" s="41" t="s">
        <v>137</v>
      </c>
      <c r="D55" s="41" t="s">
        <v>138</v>
      </c>
      <c r="E55" s="42" t="s">
        <v>276</v>
      </c>
      <c r="F55" s="43">
        <v>1736.53</v>
      </c>
      <c r="G55" s="43">
        <f>F5</f>
        <v>0</v>
      </c>
      <c r="H55" s="44">
        <f>G55*F55</f>
        <v>0</v>
      </c>
      <c r="I55" s="279" t="s">
        <v>44</v>
      </c>
    </row>
    <row r="56" spans="1:9" s="3" customFormat="1" ht="16.5" x14ac:dyDescent="0.2">
      <c r="A56" s="310"/>
      <c r="B56" s="285"/>
      <c r="C56" s="285" t="s">
        <v>141</v>
      </c>
      <c r="D56" s="45" t="s">
        <v>142</v>
      </c>
      <c r="E56" s="46" t="s">
        <v>277</v>
      </c>
      <c r="F56" s="47">
        <v>6066.25</v>
      </c>
      <c r="G56" s="47">
        <f>F6</f>
        <v>0</v>
      </c>
      <c r="H56" s="47">
        <f t="shared" ref="H56:H71" si="0">G56*F56</f>
        <v>0</v>
      </c>
      <c r="I56" s="280"/>
    </row>
    <row r="57" spans="1:9" s="3" customFormat="1" ht="16.5" x14ac:dyDescent="0.2">
      <c r="A57" s="310"/>
      <c r="B57" s="285"/>
      <c r="C57" s="285"/>
      <c r="D57" s="45" t="s">
        <v>146</v>
      </c>
      <c r="E57" s="46" t="s">
        <v>277</v>
      </c>
      <c r="F57" s="47">
        <v>220</v>
      </c>
      <c r="G57" s="47">
        <f>F7</f>
        <v>0</v>
      </c>
      <c r="H57" s="47">
        <f t="shared" si="0"/>
        <v>0</v>
      </c>
      <c r="I57" s="280"/>
    </row>
    <row r="58" spans="1:9" s="3" customFormat="1" ht="16.5" x14ac:dyDescent="0.2">
      <c r="A58" s="310"/>
      <c r="B58" s="285"/>
      <c r="C58" s="285"/>
      <c r="D58" s="45" t="s">
        <v>148</v>
      </c>
      <c r="E58" s="46" t="s">
        <v>277</v>
      </c>
      <c r="F58" s="47">
        <v>886.55</v>
      </c>
      <c r="G58" s="47">
        <f>F8</f>
        <v>0</v>
      </c>
      <c r="H58" s="47">
        <f t="shared" si="0"/>
        <v>0</v>
      </c>
      <c r="I58" s="280"/>
    </row>
    <row r="59" spans="1:9" s="3" customFormat="1" ht="16.5" x14ac:dyDescent="0.2">
      <c r="A59" s="310"/>
      <c r="B59" s="285"/>
      <c r="C59" s="292" t="s">
        <v>150</v>
      </c>
      <c r="D59" s="45" t="s">
        <v>278</v>
      </c>
      <c r="E59" s="46" t="s">
        <v>279</v>
      </c>
      <c r="F59" s="47">
        <v>324</v>
      </c>
      <c r="G59" s="47">
        <f>F10</f>
        <v>0</v>
      </c>
      <c r="H59" s="47">
        <f t="shared" si="0"/>
        <v>0</v>
      </c>
      <c r="I59" s="280"/>
    </row>
    <row r="60" spans="1:9" s="3" customFormat="1" ht="16.5" x14ac:dyDescent="0.2">
      <c r="A60" s="310"/>
      <c r="B60" s="285"/>
      <c r="C60" s="292"/>
      <c r="D60" s="45" t="s">
        <v>280</v>
      </c>
      <c r="E60" s="46" t="s">
        <v>279</v>
      </c>
      <c r="F60" s="47">
        <v>228</v>
      </c>
      <c r="G60" s="47">
        <f>F9</f>
        <v>0</v>
      </c>
      <c r="H60" s="47">
        <f t="shared" si="0"/>
        <v>0</v>
      </c>
      <c r="I60" s="280"/>
    </row>
    <row r="61" spans="1:9" s="3" customFormat="1" ht="16.5" x14ac:dyDescent="0.2">
      <c r="A61" s="310"/>
      <c r="B61" s="285"/>
      <c r="C61" s="292" t="s">
        <v>164</v>
      </c>
      <c r="D61" s="48" t="s">
        <v>165</v>
      </c>
      <c r="E61" s="46" t="s">
        <v>279</v>
      </c>
      <c r="F61" s="47">
        <v>90</v>
      </c>
      <c r="G61" s="47">
        <f>F13</f>
        <v>0</v>
      </c>
      <c r="H61" s="47">
        <f t="shared" si="0"/>
        <v>0</v>
      </c>
      <c r="I61" s="280"/>
    </row>
    <row r="62" spans="1:9" s="3" customFormat="1" ht="16.5" x14ac:dyDescent="0.2">
      <c r="A62" s="310"/>
      <c r="B62" s="285"/>
      <c r="C62" s="292"/>
      <c r="D62" s="48" t="s">
        <v>167</v>
      </c>
      <c r="E62" s="46" t="s">
        <v>279</v>
      </c>
      <c r="F62" s="47">
        <v>72</v>
      </c>
      <c r="G62" s="47">
        <f>F14</f>
        <v>0</v>
      </c>
      <c r="H62" s="47">
        <f t="shared" si="0"/>
        <v>0</v>
      </c>
      <c r="I62" s="280"/>
    </row>
    <row r="63" spans="1:9" s="3" customFormat="1" ht="16.5" x14ac:dyDescent="0.2">
      <c r="A63" s="310"/>
      <c r="B63" s="45" t="s">
        <v>169</v>
      </c>
      <c r="C63" s="48" t="s">
        <v>170</v>
      </c>
      <c r="D63" s="48" t="s">
        <v>171</v>
      </c>
      <c r="E63" s="46" t="s">
        <v>281</v>
      </c>
      <c r="F63" s="47">
        <v>750</v>
      </c>
      <c r="G63" s="47">
        <f>F15</f>
        <v>0</v>
      </c>
      <c r="H63" s="47">
        <f t="shared" si="0"/>
        <v>0</v>
      </c>
      <c r="I63" s="280"/>
    </row>
    <row r="64" spans="1:9" s="3" customFormat="1" ht="16.5" x14ac:dyDescent="0.2">
      <c r="A64" s="310"/>
      <c r="B64" s="285" t="s">
        <v>192</v>
      </c>
      <c r="C64" s="45" t="s">
        <v>212</v>
      </c>
      <c r="D64" s="45" t="s">
        <v>212</v>
      </c>
      <c r="E64" s="46" t="s">
        <v>281</v>
      </c>
      <c r="F64" s="47">
        <v>360</v>
      </c>
      <c r="G64" s="47">
        <f>F30</f>
        <v>0</v>
      </c>
      <c r="H64" s="47">
        <f t="shared" si="0"/>
        <v>0</v>
      </c>
      <c r="I64" s="280"/>
    </row>
    <row r="65" spans="1:9" s="3" customFormat="1" ht="16.5" x14ac:dyDescent="0.2">
      <c r="A65" s="310"/>
      <c r="B65" s="285"/>
      <c r="C65" s="48" t="s">
        <v>214</v>
      </c>
      <c r="D65" s="45" t="s">
        <v>215</v>
      </c>
      <c r="E65" s="46" t="s">
        <v>281</v>
      </c>
      <c r="F65" s="47">
        <v>648</v>
      </c>
      <c r="G65" s="47">
        <f>F31</f>
        <v>0</v>
      </c>
      <c r="H65" s="47">
        <f t="shared" si="0"/>
        <v>0</v>
      </c>
      <c r="I65" s="280"/>
    </row>
    <row r="66" spans="1:9" s="3" customFormat="1" ht="33" x14ac:dyDescent="0.2">
      <c r="A66" s="310"/>
      <c r="B66" s="285"/>
      <c r="C66" s="48" t="s">
        <v>201</v>
      </c>
      <c r="D66" s="45" t="s">
        <v>207</v>
      </c>
      <c r="E66" s="46" t="s">
        <v>279</v>
      </c>
      <c r="F66" s="47">
        <v>7800</v>
      </c>
      <c r="G66" s="47">
        <f>F28</f>
        <v>0</v>
      </c>
      <c r="H66" s="47">
        <f t="shared" si="0"/>
        <v>0</v>
      </c>
      <c r="I66" s="280"/>
    </row>
    <row r="67" spans="1:9" s="3" customFormat="1" ht="16.5" x14ac:dyDescent="0.2">
      <c r="A67" s="310"/>
      <c r="B67" s="285"/>
      <c r="C67" s="45" t="s">
        <v>193</v>
      </c>
      <c r="D67" s="45" t="s">
        <v>197</v>
      </c>
      <c r="E67" s="46" t="s">
        <v>279</v>
      </c>
      <c r="F67" s="47">
        <v>252</v>
      </c>
      <c r="G67" s="47">
        <f>F24</f>
        <v>0</v>
      </c>
      <c r="H67" s="47">
        <f t="shared" si="0"/>
        <v>0</v>
      </c>
      <c r="I67" s="280"/>
    </row>
    <row r="68" spans="1:9" s="3" customFormat="1" ht="16.5" x14ac:dyDescent="0.2">
      <c r="A68" s="310"/>
      <c r="B68" s="285"/>
      <c r="C68" s="48" t="s">
        <v>221</v>
      </c>
      <c r="D68" s="45" t="s">
        <v>282</v>
      </c>
      <c r="E68" s="46" t="s">
        <v>279</v>
      </c>
      <c r="F68" s="47">
        <v>1080</v>
      </c>
      <c r="G68" s="47">
        <f>F33</f>
        <v>0</v>
      </c>
      <c r="H68" s="47">
        <f t="shared" si="0"/>
        <v>0</v>
      </c>
      <c r="I68" s="280"/>
    </row>
    <row r="69" spans="1:9" s="3" customFormat="1" ht="16.5" x14ac:dyDescent="0.2">
      <c r="A69" s="310"/>
      <c r="B69" s="285"/>
      <c r="C69" s="45" t="s">
        <v>261</v>
      </c>
      <c r="D69" s="48" t="s">
        <v>262</v>
      </c>
      <c r="E69" s="46" t="s">
        <v>283</v>
      </c>
      <c r="F69" s="47">
        <v>828</v>
      </c>
      <c r="G69" s="47">
        <f>F47</f>
        <v>0</v>
      </c>
      <c r="H69" s="47">
        <f t="shared" si="0"/>
        <v>0</v>
      </c>
      <c r="I69" s="280"/>
    </row>
    <row r="70" spans="1:9" s="3" customFormat="1" ht="33" x14ac:dyDescent="0.2">
      <c r="A70" s="310"/>
      <c r="B70" s="285" t="s">
        <v>228</v>
      </c>
      <c r="C70" s="45" t="s">
        <v>235</v>
      </c>
      <c r="D70" s="48" t="s">
        <v>245</v>
      </c>
      <c r="E70" s="46" t="s">
        <v>279</v>
      </c>
      <c r="F70" s="47">
        <v>672</v>
      </c>
      <c r="G70" s="47">
        <f>F41</f>
        <v>0</v>
      </c>
      <c r="H70" s="47">
        <f t="shared" si="0"/>
        <v>0</v>
      </c>
      <c r="I70" s="280"/>
    </row>
    <row r="71" spans="1:9" s="3" customFormat="1" ht="16.5" x14ac:dyDescent="0.2">
      <c r="A71" s="311"/>
      <c r="B71" s="301"/>
      <c r="C71" s="49" t="s">
        <v>229</v>
      </c>
      <c r="D71" s="49" t="s">
        <v>284</v>
      </c>
      <c r="E71" s="50" t="s">
        <v>285</v>
      </c>
      <c r="F71" s="51">
        <v>1800</v>
      </c>
      <c r="G71" s="51">
        <f>F36</f>
        <v>0</v>
      </c>
      <c r="H71" s="51">
        <f t="shared" si="0"/>
        <v>0</v>
      </c>
      <c r="I71" s="281"/>
    </row>
    <row r="72" spans="1:9" s="2" customFormat="1" ht="24" customHeight="1" x14ac:dyDescent="0.2">
      <c r="A72" s="52"/>
      <c r="F72" s="53"/>
      <c r="G72" s="54" t="s">
        <v>296</v>
      </c>
      <c r="H72" s="185">
        <f>SUM(H55:H71)</f>
        <v>0</v>
      </c>
    </row>
    <row r="73" spans="1:9" s="2" customFormat="1" ht="15" x14ac:dyDescent="0.2">
      <c r="A73" s="307" t="s">
        <v>1</v>
      </c>
      <c r="B73" s="314" t="s">
        <v>35</v>
      </c>
      <c r="C73" s="314"/>
      <c r="D73" s="314"/>
      <c r="E73" s="315" t="s">
        <v>286</v>
      </c>
      <c r="F73" s="316"/>
      <c r="G73" s="36" t="s">
        <v>38</v>
      </c>
      <c r="H73" s="36" t="s">
        <v>39</v>
      </c>
      <c r="I73" s="231" t="s">
        <v>4</v>
      </c>
    </row>
    <row r="74" spans="1:9" s="3" customFormat="1" ht="24" x14ac:dyDescent="0.2">
      <c r="A74" s="312"/>
      <c r="B74" s="55" t="s">
        <v>271</v>
      </c>
      <c r="C74" s="55" t="s">
        <v>272</v>
      </c>
      <c r="D74" s="55" t="s">
        <v>26</v>
      </c>
      <c r="E74" s="56" t="s">
        <v>27</v>
      </c>
      <c r="F74" s="56" t="s">
        <v>116</v>
      </c>
      <c r="G74" s="57" t="s">
        <v>273</v>
      </c>
      <c r="H74" s="57" t="s">
        <v>274</v>
      </c>
      <c r="I74" s="232"/>
    </row>
    <row r="75" spans="1:9" s="2" customFormat="1" ht="16.5" x14ac:dyDescent="0.2">
      <c r="A75" s="313" t="s">
        <v>287</v>
      </c>
      <c r="B75" s="302" t="s">
        <v>136</v>
      </c>
      <c r="C75" s="293" t="s">
        <v>141</v>
      </c>
      <c r="D75" s="58" t="s">
        <v>142</v>
      </c>
      <c r="E75" s="59" t="s">
        <v>277</v>
      </c>
      <c r="F75" s="60">
        <v>3067.59</v>
      </c>
      <c r="G75" s="60">
        <f>F6</f>
        <v>0</v>
      </c>
      <c r="H75" s="61">
        <f>G75*F75</f>
        <v>0</v>
      </c>
      <c r="I75" s="266" t="s">
        <v>44</v>
      </c>
    </row>
    <row r="76" spans="1:9" s="2" customFormat="1" ht="16.5" x14ac:dyDescent="0.2">
      <c r="A76" s="299"/>
      <c r="B76" s="303"/>
      <c r="C76" s="293"/>
      <c r="D76" s="45" t="s">
        <v>148</v>
      </c>
      <c r="E76" s="46" t="s">
        <v>277</v>
      </c>
      <c r="F76" s="62">
        <v>491</v>
      </c>
      <c r="G76" s="62">
        <f>F8</f>
        <v>0</v>
      </c>
      <c r="H76" s="47">
        <f t="shared" ref="H76:H86" si="1">G76*F76</f>
        <v>0</v>
      </c>
      <c r="I76" s="266"/>
    </row>
    <row r="77" spans="1:9" s="2" customFormat="1" ht="16.5" x14ac:dyDescent="0.2">
      <c r="A77" s="299"/>
      <c r="B77" s="303"/>
      <c r="C77" s="294" t="s">
        <v>150</v>
      </c>
      <c r="D77" s="45" t="s">
        <v>278</v>
      </c>
      <c r="E77" s="46" t="s">
        <v>279</v>
      </c>
      <c r="F77" s="62">
        <v>342</v>
      </c>
      <c r="G77" s="62">
        <f>F10</f>
        <v>0</v>
      </c>
      <c r="H77" s="47">
        <f t="shared" si="1"/>
        <v>0</v>
      </c>
      <c r="I77" s="266"/>
    </row>
    <row r="78" spans="1:9" s="2" customFormat="1" ht="16.5" x14ac:dyDescent="0.2">
      <c r="A78" s="299"/>
      <c r="B78" s="303"/>
      <c r="C78" s="295"/>
      <c r="D78" s="45" t="s">
        <v>280</v>
      </c>
      <c r="E78" s="46" t="s">
        <v>279</v>
      </c>
      <c r="F78" s="62">
        <v>189</v>
      </c>
      <c r="G78" s="62">
        <f>F9</f>
        <v>0</v>
      </c>
      <c r="H78" s="47">
        <f t="shared" si="1"/>
        <v>0</v>
      </c>
      <c r="I78" s="266"/>
    </row>
    <row r="79" spans="1:9" s="2" customFormat="1" ht="16.5" x14ac:dyDescent="0.2">
      <c r="A79" s="299"/>
      <c r="B79" s="303"/>
      <c r="C79" s="63" t="s">
        <v>164</v>
      </c>
      <c r="D79" s="48" t="s">
        <v>167</v>
      </c>
      <c r="E79" s="46" t="s">
        <v>279</v>
      </c>
      <c r="F79" s="64">
        <v>30</v>
      </c>
      <c r="G79" s="62">
        <f>F14</f>
        <v>0</v>
      </c>
      <c r="H79" s="47">
        <f t="shared" si="1"/>
        <v>0</v>
      </c>
      <c r="I79" s="266"/>
    </row>
    <row r="80" spans="1:9" s="2" customFormat="1" ht="16.5" x14ac:dyDescent="0.2">
      <c r="A80" s="299"/>
      <c r="B80" s="65" t="s">
        <v>169</v>
      </c>
      <c r="C80" s="48" t="s">
        <v>170</v>
      </c>
      <c r="D80" s="48" t="s">
        <v>171</v>
      </c>
      <c r="E80" s="46" t="s">
        <v>281</v>
      </c>
      <c r="F80" s="47">
        <v>167</v>
      </c>
      <c r="G80" s="62">
        <f>F15</f>
        <v>0</v>
      </c>
      <c r="H80" s="47">
        <f t="shared" si="1"/>
        <v>0</v>
      </c>
      <c r="I80" s="266"/>
    </row>
    <row r="81" spans="1:9" s="2" customFormat="1" ht="33" x14ac:dyDescent="0.2">
      <c r="A81" s="299"/>
      <c r="B81" s="303" t="s">
        <v>192</v>
      </c>
      <c r="C81" s="48" t="s">
        <v>201</v>
      </c>
      <c r="D81" s="45" t="s">
        <v>207</v>
      </c>
      <c r="E81" s="46" t="s">
        <v>279</v>
      </c>
      <c r="F81" s="47">
        <v>725</v>
      </c>
      <c r="G81" s="62">
        <f>F28</f>
        <v>0</v>
      </c>
      <c r="H81" s="47">
        <f t="shared" si="1"/>
        <v>0</v>
      </c>
      <c r="I81" s="266"/>
    </row>
    <row r="82" spans="1:9" s="2" customFormat="1" ht="16.5" x14ac:dyDescent="0.2">
      <c r="A82" s="299"/>
      <c r="B82" s="303"/>
      <c r="C82" s="45" t="s">
        <v>193</v>
      </c>
      <c r="D82" s="45" t="s">
        <v>197</v>
      </c>
      <c r="E82" s="46" t="s">
        <v>279</v>
      </c>
      <c r="F82" s="47">
        <v>135</v>
      </c>
      <c r="G82" s="62">
        <f>F24</f>
        <v>0</v>
      </c>
      <c r="H82" s="47">
        <f t="shared" si="1"/>
        <v>0</v>
      </c>
      <c r="I82" s="266"/>
    </row>
    <row r="83" spans="1:9" s="2" customFormat="1" ht="16.5" x14ac:dyDescent="0.2">
      <c r="A83" s="299"/>
      <c r="B83" s="303"/>
      <c r="C83" s="48" t="s">
        <v>221</v>
      </c>
      <c r="D83" s="45" t="s">
        <v>222</v>
      </c>
      <c r="E83" s="46" t="s">
        <v>279</v>
      </c>
      <c r="F83" s="47">
        <v>71</v>
      </c>
      <c r="G83" s="62">
        <f>F33</f>
        <v>0</v>
      </c>
      <c r="H83" s="47">
        <f t="shared" si="1"/>
        <v>0</v>
      </c>
      <c r="I83" s="266"/>
    </row>
    <row r="84" spans="1:9" s="2" customFormat="1" ht="16.5" x14ac:dyDescent="0.2">
      <c r="A84" s="299"/>
      <c r="B84" s="304"/>
      <c r="C84" s="45" t="s">
        <v>261</v>
      </c>
      <c r="D84" s="48" t="s">
        <v>262</v>
      </c>
      <c r="E84" s="46" t="s">
        <v>283</v>
      </c>
      <c r="F84" s="47">
        <v>105</v>
      </c>
      <c r="G84" s="62">
        <f>F47</f>
        <v>0</v>
      </c>
      <c r="H84" s="47">
        <f t="shared" si="1"/>
        <v>0</v>
      </c>
      <c r="I84" s="266"/>
    </row>
    <row r="85" spans="1:9" s="2" customFormat="1" ht="33" x14ac:dyDescent="0.2">
      <c r="A85" s="299"/>
      <c r="B85" s="305" t="s">
        <v>228</v>
      </c>
      <c r="C85" s="45" t="s">
        <v>235</v>
      </c>
      <c r="D85" s="48" t="s">
        <v>245</v>
      </c>
      <c r="E85" s="46" t="s">
        <v>279</v>
      </c>
      <c r="F85" s="47">
        <v>56</v>
      </c>
      <c r="G85" s="62">
        <f>F41</f>
        <v>0</v>
      </c>
      <c r="H85" s="47">
        <f t="shared" si="1"/>
        <v>0</v>
      </c>
      <c r="I85" s="266"/>
    </row>
    <row r="86" spans="1:9" s="2" customFormat="1" ht="33" x14ac:dyDescent="0.2">
      <c r="A86" s="300"/>
      <c r="B86" s="306"/>
      <c r="C86" s="49" t="s">
        <v>229</v>
      </c>
      <c r="D86" s="49" t="s">
        <v>233</v>
      </c>
      <c r="E86" s="50" t="s">
        <v>285</v>
      </c>
      <c r="F86" s="51">
        <v>90</v>
      </c>
      <c r="G86" s="66">
        <f>F36</f>
        <v>0</v>
      </c>
      <c r="H86" s="51">
        <f t="shared" si="1"/>
        <v>0</v>
      </c>
      <c r="I86" s="267"/>
    </row>
    <row r="87" spans="1:9" s="2" customFormat="1" ht="24" customHeight="1" x14ac:dyDescent="0.2">
      <c r="A87" s="52"/>
      <c r="F87" s="53"/>
      <c r="G87" s="67" t="s">
        <v>288</v>
      </c>
      <c r="H87" s="112">
        <f>SUM(H75:H86)</f>
        <v>0</v>
      </c>
    </row>
    <row r="88" spans="1:9" s="2" customFormat="1" ht="15" x14ac:dyDescent="0.2">
      <c r="A88" s="52"/>
      <c r="F88" s="53"/>
      <c r="G88" s="191"/>
      <c r="H88" s="192"/>
    </row>
    <row r="89" spans="1:9" s="2" customFormat="1" ht="15" x14ac:dyDescent="0.2">
      <c r="A89" s="52"/>
      <c r="F89" s="53"/>
      <c r="G89" s="191"/>
      <c r="H89" s="192"/>
    </row>
    <row r="90" spans="1:9" s="2" customFormat="1" ht="15" x14ac:dyDescent="0.2">
      <c r="A90" s="52"/>
      <c r="F90" s="53"/>
      <c r="G90" s="191"/>
      <c r="H90" s="192"/>
    </row>
    <row r="91" spans="1:9" s="2" customFormat="1" ht="16.5" thickBot="1" x14ac:dyDescent="0.25">
      <c r="A91" s="35" t="s">
        <v>289</v>
      </c>
    </row>
    <row r="92" spans="1:9" s="2" customFormat="1" ht="15" x14ac:dyDescent="0.2">
      <c r="A92" s="296" t="s">
        <v>1</v>
      </c>
      <c r="B92" s="317" t="s">
        <v>35</v>
      </c>
      <c r="C92" s="317"/>
      <c r="D92" s="317"/>
      <c r="E92" s="318" t="s">
        <v>290</v>
      </c>
      <c r="F92" s="318"/>
      <c r="G92" s="68" t="s">
        <v>38</v>
      </c>
      <c r="H92" s="68" t="s">
        <v>39</v>
      </c>
      <c r="I92" s="233" t="s">
        <v>4</v>
      </c>
    </row>
    <row r="93" spans="1:9" s="3" customFormat="1" ht="24.75" thickBot="1" x14ac:dyDescent="0.25">
      <c r="A93" s="297"/>
      <c r="B93" s="69" t="s">
        <v>271</v>
      </c>
      <c r="C93" s="69" t="s">
        <v>272</v>
      </c>
      <c r="D93" s="69" t="s">
        <v>26</v>
      </c>
      <c r="E93" s="70" t="s">
        <v>27</v>
      </c>
      <c r="F93" s="70" t="s">
        <v>116</v>
      </c>
      <c r="G93" s="71" t="s">
        <v>117</v>
      </c>
      <c r="H93" s="71" t="s">
        <v>41</v>
      </c>
      <c r="I93" s="234"/>
    </row>
    <row r="94" spans="1:9" s="2" customFormat="1" ht="16.5" x14ac:dyDescent="0.2">
      <c r="A94" s="298" t="s">
        <v>291</v>
      </c>
      <c r="B94" s="284" t="s">
        <v>136</v>
      </c>
      <c r="C94" s="284" t="s">
        <v>141</v>
      </c>
      <c r="D94" s="40" t="s">
        <v>142</v>
      </c>
      <c r="E94" s="189" t="s">
        <v>277</v>
      </c>
      <c r="F94" s="190">
        <v>836.76</v>
      </c>
      <c r="G94" s="190">
        <f>F6</f>
        <v>0</v>
      </c>
      <c r="H94" s="190">
        <f>G94*F94</f>
        <v>0</v>
      </c>
      <c r="I94" s="268" t="s">
        <v>52</v>
      </c>
    </row>
    <row r="95" spans="1:9" s="2" customFormat="1" ht="16.5" x14ac:dyDescent="0.2">
      <c r="A95" s="299"/>
      <c r="B95" s="285"/>
      <c r="C95" s="285"/>
      <c r="D95" s="45" t="s">
        <v>148</v>
      </c>
      <c r="E95" s="72" t="s">
        <v>277</v>
      </c>
      <c r="F95" s="73">
        <v>13.59</v>
      </c>
      <c r="G95" s="73">
        <f>F8</f>
        <v>0</v>
      </c>
      <c r="H95" s="73">
        <f t="shared" ref="H95:H113" si="2">G95*F95</f>
        <v>0</v>
      </c>
      <c r="I95" s="269"/>
    </row>
    <row r="96" spans="1:9" s="2" customFormat="1" ht="16.5" x14ac:dyDescent="0.2">
      <c r="A96" s="299"/>
      <c r="B96" s="285"/>
      <c r="C96" s="286" t="s">
        <v>150</v>
      </c>
      <c r="D96" s="74" t="s">
        <v>278</v>
      </c>
      <c r="E96" s="72" t="s">
        <v>279</v>
      </c>
      <c r="F96" s="73">
        <v>10</v>
      </c>
      <c r="G96" s="73">
        <f>F10</f>
        <v>0</v>
      </c>
      <c r="H96" s="73">
        <f t="shared" si="2"/>
        <v>0</v>
      </c>
      <c r="I96" s="269"/>
    </row>
    <row r="97" spans="1:9" s="2" customFormat="1" ht="16.5" x14ac:dyDescent="0.2">
      <c r="A97" s="299"/>
      <c r="B97" s="285"/>
      <c r="C97" s="286"/>
      <c r="D97" s="74" t="s">
        <v>280</v>
      </c>
      <c r="E97" s="72" t="s">
        <v>279</v>
      </c>
      <c r="F97" s="73">
        <v>14</v>
      </c>
      <c r="G97" s="73">
        <f>F9</f>
        <v>0</v>
      </c>
      <c r="H97" s="73">
        <f t="shared" si="2"/>
        <v>0</v>
      </c>
      <c r="I97" s="269"/>
    </row>
    <row r="98" spans="1:9" s="2" customFormat="1" ht="16.5" x14ac:dyDescent="0.2">
      <c r="A98" s="299"/>
      <c r="B98" s="285"/>
      <c r="C98" s="48" t="s">
        <v>162</v>
      </c>
      <c r="D98" s="48" t="s">
        <v>162</v>
      </c>
      <c r="E98" s="72" t="s">
        <v>279</v>
      </c>
      <c r="F98" s="73">
        <v>80</v>
      </c>
      <c r="G98" s="73">
        <f>F12</f>
        <v>0</v>
      </c>
      <c r="H98" s="73">
        <f t="shared" si="2"/>
        <v>0</v>
      </c>
      <c r="I98" s="269"/>
    </row>
    <row r="99" spans="1:9" s="2" customFormat="1" ht="16.5" x14ac:dyDescent="0.2">
      <c r="A99" s="299"/>
      <c r="B99" s="285"/>
      <c r="C99" s="48" t="s">
        <v>157</v>
      </c>
      <c r="D99" s="45" t="s">
        <v>158</v>
      </c>
      <c r="E99" s="72" t="s">
        <v>279</v>
      </c>
      <c r="F99" s="73">
        <v>400</v>
      </c>
      <c r="G99" s="73">
        <f>F11</f>
        <v>0</v>
      </c>
      <c r="H99" s="73">
        <f t="shared" si="2"/>
        <v>0</v>
      </c>
      <c r="I99" s="269"/>
    </row>
    <row r="100" spans="1:9" s="2" customFormat="1" ht="16.5" x14ac:dyDescent="0.2">
      <c r="A100" s="299"/>
      <c r="B100" s="285" t="s">
        <v>169</v>
      </c>
      <c r="C100" s="48" t="s">
        <v>170</v>
      </c>
      <c r="D100" s="48" t="s">
        <v>171</v>
      </c>
      <c r="E100" s="72" t="s">
        <v>281</v>
      </c>
      <c r="F100" s="73">
        <v>60</v>
      </c>
      <c r="G100" s="73">
        <f>F15</f>
        <v>0</v>
      </c>
      <c r="H100" s="73">
        <f t="shared" si="2"/>
        <v>0</v>
      </c>
      <c r="I100" s="269"/>
    </row>
    <row r="101" spans="1:9" s="2" customFormat="1" ht="16.5" x14ac:dyDescent="0.2">
      <c r="A101" s="299"/>
      <c r="B101" s="285"/>
      <c r="C101" s="48" t="s">
        <v>174</v>
      </c>
      <c r="D101" s="48" t="s">
        <v>175</v>
      </c>
      <c r="E101" s="72" t="s">
        <v>281</v>
      </c>
      <c r="F101" s="73">
        <v>240</v>
      </c>
      <c r="G101" s="73">
        <f>F16</f>
        <v>0</v>
      </c>
      <c r="H101" s="73">
        <f t="shared" si="2"/>
        <v>0</v>
      </c>
      <c r="I101" s="269"/>
    </row>
    <row r="102" spans="1:9" s="2" customFormat="1" ht="16.5" x14ac:dyDescent="0.2">
      <c r="A102" s="299"/>
      <c r="B102" s="285"/>
      <c r="C102" s="45" t="s">
        <v>177</v>
      </c>
      <c r="D102" s="45" t="s">
        <v>181</v>
      </c>
      <c r="E102" s="72" t="s">
        <v>279</v>
      </c>
      <c r="F102" s="73">
        <v>20</v>
      </c>
      <c r="G102" s="73">
        <f>F18</f>
        <v>0</v>
      </c>
      <c r="H102" s="73">
        <f t="shared" si="2"/>
        <v>0</v>
      </c>
      <c r="I102" s="269"/>
    </row>
    <row r="103" spans="1:9" s="2" customFormat="1" ht="16.5" x14ac:dyDescent="0.2">
      <c r="A103" s="299"/>
      <c r="B103" s="285" t="s">
        <v>192</v>
      </c>
      <c r="C103" s="74" t="s">
        <v>212</v>
      </c>
      <c r="D103" s="74" t="s">
        <v>212</v>
      </c>
      <c r="E103" s="72" t="s">
        <v>281</v>
      </c>
      <c r="F103" s="73">
        <v>60</v>
      </c>
      <c r="G103" s="73">
        <f>F30</f>
        <v>0</v>
      </c>
      <c r="H103" s="73">
        <f t="shared" si="2"/>
        <v>0</v>
      </c>
      <c r="I103" s="269"/>
    </row>
    <row r="104" spans="1:9" s="2" customFormat="1" ht="16.5" x14ac:dyDescent="0.2">
      <c r="A104" s="299"/>
      <c r="B104" s="285"/>
      <c r="C104" s="48" t="s">
        <v>214</v>
      </c>
      <c r="D104" s="45" t="s">
        <v>215</v>
      </c>
      <c r="E104" s="72" t="s">
        <v>281</v>
      </c>
      <c r="F104" s="73">
        <v>24</v>
      </c>
      <c r="G104" s="73">
        <f>F31</f>
        <v>0</v>
      </c>
      <c r="H104" s="73">
        <f t="shared" si="2"/>
        <v>0</v>
      </c>
      <c r="I104" s="269"/>
    </row>
    <row r="105" spans="1:9" s="2" customFormat="1" ht="33" x14ac:dyDescent="0.2">
      <c r="A105" s="299"/>
      <c r="B105" s="285"/>
      <c r="C105" s="48" t="s">
        <v>201</v>
      </c>
      <c r="D105" s="45" t="s">
        <v>207</v>
      </c>
      <c r="E105" s="72" t="s">
        <v>279</v>
      </c>
      <c r="F105" s="73">
        <v>700</v>
      </c>
      <c r="G105" s="73">
        <f>F28</f>
        <v>0</v>
      </c>
      <c r="H105" s="73">
        <f t="shared" si="2"/>
        <v>0</v>
      </c>
      <c r="I105" s="269"/>
    </row>
    <row r="106" spans="1:9" ht="16.5" x14ac:dyDescent="0.2">
      <c r="A106" s="299"/>
      <c r="B106" s="285"/>
      <c r="C106" s="287" t="s">
        <v>193</v>
      </c>
      <c r="D106" s="48" t="s">
        <v>194</v>
      </c>
      <c r="E106" s="72" t="s">
        <v>279</v>
      </c>
      <c r="F106" s="73">
        <v>20</v>
      </c>
      <c r="G106" s="73">
        <f>F23</f>
        <v>0</v>
      </c>
      <c r="H106" s="73">
        <f t="shared" si="2"/>
        <v>0</v>
      </c>
      <c r="I106" s="269"/>
    </row>
    <row r="107" spans="1:9" ht="16.5" x14ac:dyDescent="0.2">
      <c r="A107" s="299"/>
      <c r="B107" s="285"/>
      <c r="C107" s="287"/>
      <c r="D107" s="74" t="s">
        <v>197</v>
      </c>
      <c r="E107" s="72" t="s">
        <v>279</v>
      </c>
      <c r="F107" s="73">
        <v>22</v>
      </c>
      <c r="G107" s="73">
        <f>F24</f>
        <v>0</v>
      </c>
      <c r="H107" s="73">
        <f t="shared" si="2"/>
        <v>0</v>
      </c>
      <c r="I107" s="269"/>
    </row>
    <row r="108" spans="1:9" ht="16.5" x14ac:dyDescent="0.2">
      <c r="A108" s="299"/>
      <c r="B108" s="285"/>
      <c r="C108" s="48" t="s">
        <v>209</v>
      </c>
      <c r="D108" s="45" t="s">
        <v>210</v>
      </c>
      <c r="E108" s="72" t="s">
        <v>279</v>
      </c>
      <c r="F108" s="73">
        <v>400</v>
      </c>
      <c r="G108" s="73">
        <f>F29</f>
        <v>0</v>
      </c>
      <c r="H108" s="73">
        <f t="shared" si="2"/>
        <v>0</v>
      </c>
      <c r="I108" s="269"/>
    </row>
    <row r="109" spans="1:9" ht="16.5" x14ac:dyDescent="0.2">
      <c r="A109" s="299"/>
      <c r="B109" s="285"/>
      <c r="C109" s="74" t="s">
        <v>221</v>
      </c>
      <c r="D109" s="74" t="s">
        <v>222</v>
      </c>
      <c r="E109" s="72" t="s">
        <v>279</v>
      </c>
      <c r="F109" s="73">
        <v>78</v>
      </c>
      <c r="G109" s="73">
        <f>F33</f>
        <v>0</v>
      </c>
      <c r="H109" s="73">
        <f t="shared" si="2"/>
        <v>0</v>
      </c>
      <c r="I109" s="269"/>
    </row>
    <row r="110" spans="1:9" ht="16.5" x14ac:dyDescent="0.2">
      <c r="A110" s="299"/>
      <c r="B110" s="285"/>
      <c r="C110" s="74" t="s">
        <v>261</v>
      </c>
      <c r="D110" s="48" t="s">
        <v>262</v>
      </c>
      <c r="E110" s="72" t="s">
        <v>283</v>
      </c>
      <c r="F110" s="73">
        <v>74</v>
      </c>
      <c r="G110" s="73">
        <f>F47</f>
        <v>0</v>
      </c>
      <c r="H110" s="73">
        <f t="shared" si="2"/>
        <v>0</v>
      </c>
      <c r="I110" s="269"/>
    </row>
    <row r="111" spans="1:9" ht="33" x14ac:dyDescent="0.2">
      <c r="A111" s="299"/>
      <c r="B111" s="285" t="s">
        <v>228</v>
      </c>
      <c r="C111" s="74" t="s">
        <v>229</v>
      </c>
      <c r="D111" s="45" t="s">
        <v>233</v>
      </c>
      <c r="E111" s="72" t="s">
        <v>285</v>
      </c>
      <c r="F111" s="73">
        <v>98</v>
      </c>
      <c r="G111" s="73">
        <f>F36</f>
        <v>0</v>
      </c>
      <c r="H111" s="73">
        <f t="shared" si="2"/>
        <v>0</v>
      </c>
      <c r="I111" s="269"/>
    </row>
    <row r="112" spans="1:9" ht="16.5" x14ac:dyDescent="0.2">
      <c r="A112" s="299"/>
      <c r="B112" s="285"/>
      <c r="C112" s="74" t="s">
        <v>235</v>
      </c>
      <c r="D112" s="48" t="s">
        <v>245</v>
      </c>
      <c r="E112" s="72" t="s">
        <v>279</v>
      </c>
      <c r="F112" s="73">
        <v>80</v>
      </c>
      <c r="G112" s="73">
        <f>F41</f>
        <v>0</v>
      </c>
      <c r="H112" s="73">
        <f t="shared" si="2"/>
        <v>0</v>
      </c>
      <c r="I112" s="269"/>
    </row>
    <row r="113" spans="1:9" ht="17.25" thickBot="1" x14ac:dyDescent="0.25">
      <c r="A113" s="300"/>
      <c r="B113" s="49" t="s">
        <v>251</v>
      </c>
      <c r="C113" s="75" t="s">
        <v>265</v>
      </c>
      <c r="D113" s="49" t="s">
        <v>266</v>
      </c>
      <c r="E113" s="76" t="s">
        <v>292</v>
      </c>
      <c r="F113" s="77">
        <v>72</v>
      </c>
      <c r="G113" s="77">
        <f>F48</f>
        <v>0</v>
      </c>
      <c r="H113" s="77">
        <f t="shared" si="2"/>
        <v>0</v>
      </c>
      <c r="I113" s="270"/>
    </row>
    <row r="114" spans="1:9" ht="24" customHeight="1" x14ac:dyDescent="0.2">
      <c r="A114" s="52"/>
      <c r="B114" s="2"/>
      <c r="C114" s="2"/>
      <c r="D114" s="2"/>
      <c r="E114" s="2"/>
      <c r="F114" s="53"/>
      <c r="G114" s="67" t="s">
        <v>293</v>
      </c>
      <c r="H114" s="112">
        <f>SUM(H94:H113)</f>
        <v>0</v>
      </c>
      <c r="I114" s="2"/>
    </row>
  </sheetData>
  <protectedRanges>
    <protectedRange sqref="F54:G54 F74:G74 F93:G93" name="区域1_1_2"/>
    <protectedRange sqref="G72:H72 G87:H90" name="区域1_4"/>
    <protectedRange sqref="G75:H86" name="区域1_5" securityDescriptor="O:WDG:WDD:"/>
    <protectedRange sqref="G94:H113" name="区域1_6"/>
    <protectedRange sqref="G114:H114" name="区域1_7"/>
  </protectedRanges>
  <mergeCells count="63">
    <mergeCell ref="E53:F53"/>
    <mergeCell ref="B73:D73"/>
    <mergeCell ref="E73:F73"/>
    <mergeCell ref="B92:D92"/>
    <mergeCell ref="E92:F92"/>
    <mergeCell ref="A3:A4"/>
    <mergeCell ref="A53:A54"/>
    <mergeCell ref="A55:A71"/>
    <mergeCell ref="A73:A74"/>
    <mergeCell ref="A75:A86"/>
    <mergeCell ref="A94:A113"/>
    <mergeCell ref="B5:B14"/>
    <mergeCell ref="B15:B22"/>
    <mergeCell ref="B23:B34"/>
    <mergeCell ref="B35:B43"/>
    <mergeCell ref="B44:B48"/>
    <mergeCell ref="B55:B62"/>
    <mergeCell ref="B64:B69"/>
    <mergeCell ref="B70:B71"/>
    <mergeCell ref="B75:B79"/>
    <mergeCell ref="B81:B84"/>
    <mergeCell ref="B85:B86"/>
    <mergeCell ref="B94:B99"/>
    <mergeCell ref="B100:B102"/>
    <mergeCell ref="B103:B110"/>
    <mergeCell ref="B53:D53"/>
    <mergeCell ref="C59:C60"/>
    <mergeCell ref="C61:C62"/>
    <mergeCell ref="C75:C76"/>
    <mergeCell ref="C77:C78"/>
    <mergeCell ref="A92:A93"/>
    <mergeCell ref="C96:C97"/>
    <mergeCell ref="C106:C107"/>
    <mergeCell ref="D3:D4"/>
    <mergeCell ref="E3:E4"/>
    <mergeCell ref="B111:B112"/>
    <mergeCell ref="C6:C8"/>
    <mergeCell ref="C9:C10"/>
    <mergeCell ref="C13:C14"/>
    <mergeCell ref="C17:C19"/>
    <mergeCell ref="C20:C22"/>
    <mergeCell ref="C23:C25"/>
    <mergeCell ref="C26:C28"/>
    <mergeCell ref="C33:C34"/>
    <mergeCell ref="C35:C36"/>
    <mergeCell ref="C37:C43"/>
    <mergeCell ref="C56:C58"/>
    <mergeCell ref="I73:I74"/>
    <mergeCell ref="I75:I86"/>
    <mergeCell ref="I92:I93"/>
    <mergeCell ref="I94:I113"/>
    <mergeCell ref="B3:C4"/>
    <mergeCell ref="G26:G28"/>
    <mergeCell ref="G33:G34"/>
    <mergeCell ref="G37:G43"/>
    <mergeCell ref="I53:I54"/>
    <mergeCell ref="I55:I71"/>
    <mergeCell ref="G3:G4"/>
    <mergeCell ref="G6:G8"/>
    <mergeCell ref="G9:G10"/>
    <mergeCell ref="G17:G22"/>
    <mergeCell ref="G23:G25"/>
    <mergeCell ref="C94:C95"/>
  </mergeCells>
  <phoneticPr fontId="37" type="noConversion"/>
  <pageMargins left="0.39370078740157483" right="0.39370078740157483" top="0.74803149606299213" bottom="0.39370078740157483" header="0.31496062992125984" footer="0.31496062992125984"/>
  <pageSetup paperSize="9" orientation="landscape" r:id="rId1"/>
  <ignoredErrors>
    <ignoredError sqref="G97:G9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>
    <arrUserId title="区域1" rangeCreator="" othersAccessPermission="edit"/>
  </rangeList>
  <rangeList sheetStid="1" master="" otherUserPermission="visible">
    <arrUserId title="区域1" rangeCreator="" othersAccessPermission="edit"/>
    <arrUserId title="区域1_1" rangeCreator="" othersAccessPermission="edit"/>
    <arrUserId title="区域1_1_1" rangeCreator="" othersAccessPermission="edit"/>
    <arrUserId title="区域1_2" rangeCreator="" othersAccessPermission="edit"/>
    <arrUserId title="区域1_3" rangeCreator="" othersAccessPermission="edit"/>
  </rangeList>
  <rangeList sheetStid="3" master="" otherUserPermission="visible">
    <arrUserId title="区域1" rangeCreator="" othersAccessPermission="edit"/>
    <arrUserId title="区域1_2_1" rangeCreator="" othersAccessPermission="edit"/>
    <arrUserId title="区域1_1_3" rangeCreator="" othersAccessPermission="edit"/>
    <arrUserId title="区域1_1_1_2" rangeCreator="" othersAccessPermission="edit"/>
    <arrUserId title="区域1_3" rangeCreator="" othersAccessPermission="edit"/>
    <arrUserId title="区域1_4" rangeCreator="" othersAccessPermission="edit"/>
    <arrUserId title="区域1_5" rangeCreator="" othersAccessPermission="edit"/>
  </rangeList>
  <rangeList sheetStid="4" master="" otherUserPermission="visible">
    <arrUserId title="区域1" rangeCreator="" othersAccessPermission="edit"/>
    <arrUserId title="区域1_2_1" rangeCreator="" othersAccessPermission="edit"/>
    <arrUserId title="区域1_1_3" rangeCreator="" othersAccessPermission="edit"/>
    <arrUserId title="区域1_1_1_2" rangeCreator="" othersAccessPermission="edit"/>
    <arrUserId title="区域1_5" rangeCreator="" othersAccessPermission="edit"/>
    <arrUserId title="区域1_1" rangeCreator="" othersAccessPermission="edit"/>
    <arrUserId title="区域1_1_3_1" rangeCreator="" othersAccessPermission="edit"/>
    <arrUserId title="区域1_1_1_2_1" rangeCreator="" othersAccessPermission="edit"/>
    <arrUserId title="区域1_2" rangeCreator="" othersAccessPermission="edit"/>
    <arrUserId title="区域1_4" rangeCreator="" othersAccessPermission="edit"/>
  </rangeList>
  <rangeList sheetStid="6" master="" otherUserPermission="visible">
    <arrUserId title="区域1_1" rangeCreator="" othersAccessPermission="edit"/>
    <arrUserId title="区域1_3" rangeCreator="" othersAccessPermission="edit"/>
    <arrUserId title="区域1_2_2" rangeCreator="" othersAccessPermission="edit"/>
    <arrUserId title="区域1_6" rangeCreator="" othersAccessPermission="edit"/>
    <arrUserId title="区域1_4_1" rangeCreator="" othersAccessPermission="edit"/>
  </rangeList>
  <rangeList sheetStid="5" master="" otherUserPermission="visible">
    <arrUserId title="区域1_1_2" rangeCreator="" othersAccessPermission="edit"/>
    <arrUserId title="区域1_4" rangeCreator="" othersAccessPermission="edit"/>
    <arrUserId title="区域1_5" rangeCreator="" othersAccessPermission="edit"/>
    <arrUserId title="区域1_6" rangeCreator="" othersAccessPermission="edit"/>
    <arrUserId title="区域1_7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4</vt:i4>
      </vt:variant>
    </vt:vector>
  </HeadingPairs>
  <TitlesOfParts>
    <vt:vector size="10" baseType="lpstr">
      <vt:lpstr>总表</vt:lpstr>
      <vt:lpstr>表A-仓储分项报价</vt:lpstr>
      <vt:lpstr>表B-作业管理分项报价</vt:lpstr>
      <vt:lpstr>表C-运输分项报价</vt:lpstr>
      <vt:lpstr>表D-人工分项报价</vt:lpstr>
      <vt:lpstr>表E-包材分项报价</vt:lpstr>
      <vt:lpstr>'表A-仓储分项报价'!OLE_LINK25</vt:lpstr>
      <vt:lpstr>'表B-作业管理分项报价'!OLE_LINK25</vt:lpstr>
      <vt:lpstr>'表C-运输分项报价'!OLE_LINK25</vt:lpstr>
      <vt:lpstr>'表D-人工分项报价'!OLE_LINK25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蔡志雄</dc:creator>
  <cp:lastModifiedBy>1111111</cp:lastModifiedBy>
  <cp:lastPrinted>2026-08-21T08:31:14Z</cp:lastPrinted>
  <dcterms:created xsi:type="dcterms:W3CDTF">2015-06-05T18:19:00Z</dcterms:created>
  <dcterms:modified xsi:type="dcterms:W3CDTF">2026-08-21T09:09:54Z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841D4921116C4D1BBAC83498946A1604_12</vt:lpwstr>
  </property>
  <property fmtid="{D5CDD505-2E9C-101B-9397-08002B2CF9AE}" pid="3" name="KSOProductBuildVer">
    <vt:lpwstr>2052-12.8.2.18205</vt:lpwstr>
  </property>
</Properties>
</file>